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Scoresheet!$A$1:$IL$25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AD10" i="1" l="1"/>
  <c r="AD4" i="1"/>
  <c r="AD8" i="1"/>
  <c r="AD5" i="1"/>
  <c r="AD9" i="1"/>
  <c r="AD6" i="1"/>
  <c r="AD11" i="1"/>
  <c r="AD12" i="1"/>
  <c r="AD13" i="1"/>
  <c r="AQ10" i="1"/>
  <c r="AQ4" i="1"/>
  <c r="AQ8" i="1"/>
  <c r="AQ5" i="1"/>
  <c r="AQ9" i="1"/>
  <c r="AQ6" i="1"/>
  <c r="AQ7" i="1"/>
  <c r="AQ11" i="1"/>
  <c r="AQ12" i="1"/>
  <c r="AQ13" i="1"/>
  <c r="AP10" i="1"/>
  <c r="AP4" i="1"/>
  <c r="AP8" i="1"/>
  <c r="AP5" i="1"/>
  <c r="AP9" i="1"/>
  <c r="AP6" i="1"/>
  <c r="AP7" i="1"/>
  <c r="AP11" i="1"/>
  <c r="AP12" i="1"/>
  <c r="AP13" i="1"/>
  <c r="AC10" i="1"/>
  <c r="AC4" i="1"/>
  <c r="AC8" i="1"/>
  <c r="AC5" i="1"/>
  <c r="AC9" i="1"/>
  <c r="AC6" i="1"/>
  <c r="AC11" i="1"/>
  <c r="AC12" i="1"/>
  <c r="AC13" i="1"/>
  <c r="O11" i="1" l="1"/>
  <c r="N11" i="1" s="1"/>
  <c r="O12" i="1"/>
  <c r="N12" i="1" s="1"/>
  <c r="O13" i="1"/>
  <c r="N13" i="1" s="1"/>
  <c r="CL4" i="1" l="1"/>
  <c r="CL8" i="1"/>
  <c r="CL3" i="1"/>
  <c r="CL10" i="1"/>
  <c r="CL5" i="1"/>
  <c r="CA4" i="1"/>
  <c r="CA8" i="1"/>
  <c r="CA3" i="1"/>
  <c r="CA10" i="1"/>
  <c r="CA5" i="1"/>
  <c r="BC4" i="1"/>
  <c r="BC8" i="1"/>
  <c r="BC3" i="1"/>
  <c r="BC10" i="1"/>
  <c r="BC5" i="1"/>
  <c r="AQ3" i="1"/>
  <c r="AD3" i="1"/>
  <c r="I4" i="1"/>
  <c r="J4" i="1"/>
  <c r="O4" i="1"/>
  <c r="N4" i="1" s="1"/>
  <c r="AB4" i="1"/>
  <c r="AO4" i="1"/>
  <c r="BA4" i="1"/>
  <c r="BB4" i="1"/>
  <c r="BL4" i="1"/>
  <c r="BM4" i="1"/>
  <c r="BN4" i="1"/>
  <c r="BY4" i="1"/>
  <c r="BZ4" i="1"/>
  <c r="I8" i="1"/>
  <c r="J8" i="1"/>
  <c r="O8" i="1"/>
  <c r="N8" i="1" s="1"/>
  <c r="AB8" i="1"/>
  <c r="AO8" i="1"/>
  <c r="BA8" i="1"/>
  <c r="BB8" i="1"/>
  <c r="BL8" i="1"/>
  <c r="BM8" i="1"/>
  <c r="BN8" i="1"/>
  <c r="BY8" i="1"/>
  <c r="BZ8" i="1"/>
  <c r="I3" i="1"/>
  <c r="J3" i="1"/>
  <c r="O3" i="1"/>
  <c r="N3" i="1" s="1"/>
  <c r="AB3" i="1"/>
  <c r="AC3" i="1"/>
  <c r="AO3" i="1"/>
  <c r="AP3" i="1"/>
  <c r="BA3" i="1"/>
  <c r="BB3" i="1"/>
  <c r="BL3" i="1"/>
  <c r="BM3" i="1"/>
  <c r="BN3" i="1"/>
  <c r="BY3" i="1"/>
  <c r="BZ3" i="1"/>
  <c r="I10" i="1"/>
  <c r="J10" i="1"/>
  <c r="O10" i="1"/>
  <c r="N10" i="1" s="1"/>
  <c r="AB10" i="1"/>
  <c r="AO10" i="1"/>
  <c r="BA10" i="1"/>
  <c r="BB10" i="1"/>
  <c r="BL10" i="1"/>
  <c r="BM10" i="1"/>
  <c r="BN10" i="1"/>
  <c r="BY10" i="1"/>
  <c r="BZ10" i="1"/>
  <c r="I5" i="1"/>
  <c r="J5" i="1"/>
  <c r="O5" i="1"/>
  <c r="N5" i="1" s="1"/>
  <c r="AB5" i="1"/>
  <c r="AO5" i="1"/>
  <c r="BA5" i="1"/>
  <c r="BB5" i="1"/>
  <c r="BL5" i="1"/>
  <c r="BM5" i="1"/>
  <c r="BN5" i="1"/>
  <c r="BY5" i="1"/>
  <c r="BZ5" i="1"/>
  <c r="BO3" i="1" l="1"/>
  <c r="BO8" i="1"/>
  <c r="BO5" i="1"/>
  <c r="M5" i="1"/>
  <c r="CB5" i="1"/>
  <c r="AR5" i="1"/>
  <c r="AE5" i="1"/>
  <c r="M10" i="1"/>
  <c r="M3" i="1"/>
  <c r="BD3" i="1"/>
  <c r="AR3" i="1"/>
  <c r="G3" i="1"/>
  <c r="H3" i="1" s="1"/>
  <c r="M8" i="1"/>
  <c r="M4" i="1"/>
  <c r="AE4" i="1"/>
  <c r="G5" i="1"/>
  <c r="H5" i="1" s="1"/>
  <c r="AR8" i="1"/>
  <c r="BO4" i="1"/>
  <c r="CB3" i="1"/>
  <c r="CB4" i="1"/>
  <c r="BD5" i="1"/>
  <c r="BO10" i="1"/>
  <c r="BD8" i="1"/>
  <c r="G4" i="1"/>
  <c r="H4" i="1" s="1"/>
  <c r="CB8" i="1"/>
  <c r="CB10" i="1"/>
  <c r="BD4" i="1"/>
  <c r="BD10" i="1"/>
  <c r="AR10" i="1"/>
  <c r="AR4" i="1"/>
  <c r="AE10" i="1"/>
  <c r="AE3" i="1"/>
  <c r="AE8" i="1"/>
  <c r="G10" i="1"/>
  <c r="H10" i="1" s="1"/>
  <c r="G8" i="1"/>
  <c r="H8" i="1" s="1"/>
  <c r="I9" i="1" l="1"/>
  <c r="J9" i="1"/>
  <c r="O9" i="1"/>
  <c r="N9" i="1" s="1"/>
  <c r="AB9" i="1"/>
  <c r="AO9" i="1"/>
  <c r="BA9" i="1"/>
  <c r="BB9" i="1"/>
  <c r="BC9" i="1"/>
  <c r="BL9" i="1"/>
  <c r="BM9" i="1"/>
  <c r="BN9" i="1"/>
  <c r="BY9" i="1"/>
  <c r="BZ9" i="1"/>
  <c r="CA9" i="1"/>
  <c r="CJ9" i="1"/>
  <c r="CK9" i="1"/>
  <c r="CL9" i="1"/>
  <c r="I6" i="1"/>
  <c r="J6" i="1"/>
  <c r="O6" i="1"/>
  <c r="N6" i="1" s="1"/>
  <c r="AB6" i="1"/>
  <c r="AO6" i="1"/>
  <c r="BA6" i="1"/>
  <c r="BB6" i="1"/>
  <c r="BC6" i="1"/>
  <c r="BL6" i="1"/>
  <c r="BM6" i="1"/>
  <c r="BN6" i="1"/>
  <c r="BY6" i="1"/>
  <c r="BZ6" i="1"/>
  <c r="CA6" i="1"/>
  <c r="CJ6" i="1"/>
  <c r="CK6" i="1"/>
  <c r="CL6" i="1"/>
  <c r="CJ5" i="1"/>
  <c r="L5" i="1" s="1"/>
  <c r="CK5" i="1"/>
  <c r="CJ10" i="1"/>
  <c r="L10" i="1" s="1"/>
  <c r="K10" i="1" s="1"/>
  <c r="CK10" i="1"/>
  <c r="I7" i="1"/>
  <c r="J7" i="1"/>
  <c r="N7" i="1"/>
  <c r="AO7" i="1"/>
  <c r="BA7" i="1"/>
  <c r="BB7" i="1"/>
  <c r="BC7" i="1"/>
  <c r="BL7" i="1"/>
  <c r="BM7" i="1"/>
  <c r="BN7" i="1"/>
  <c r="BY7" i="1"/>
  <c r="BZ7" i="1"/>
  <c r="CA7" i="1"/>
  <c r="CJ7" i="1"/>
  <c r="CK7" i="1"/>
  <c r="CL7" i="1"/>
  <c r="K5" i="1" l="1"/>
  <c r="CB6" i="1"/>
  <c r="AE6" i="1"/>
  <c r="BO6" i="1"/>
  <c r="CM6" i="1"/>
  <c r="AR6" i="1"/>
  <c r="BD6" i="1"/>
  <c r="CM9" i="1"/>
  <c r="AR9" i="1"/>
  <c r="M9" i="1"/>
  <c r="G9" i="1"/>
  <c r="H9" i="1" s="1"/>
  <c r="G6" i="1"/>
  <c r="H6" i="1" s="1"/>
  <c r="BD7" i="1"/>
  <c r="BO7" i="1"/>
  <c r="BD9" i="1"/>
  <c r="CB7" i="1"/>
  <c r="G7" i="1"/>
  <c r="H7" i="1" s="1"/>
  <c r="BO9" i="1"/>
  <c r="L6" i="1"/>
  <c r="CM7" i="1"/>
  <c r="AR7" i="1"/>
  <c r="M6" i="1"/>
  <c r="CB9" i="1"/>
  <c r="AE9" i="1"/>
  <c r="L9" i="1"/>
  <c r="CM10" i="1"/>
  <c r="CM5" i="1"/>
  <c r="K9" i="1" l="1"/>
  <c r="K6" i="1"/>
  <c r="CJ3" i="1" l="1"/>
  <c r="L3" i="1" s="1"/>
  <c r="CK3" i="1"/>
  <c r="K3" i="1" l="1"/>
  <c r="CM3" i="1"/>
  <c r="I11" i="1" l="1"/>
  <c r="J11" i="1"/>
  <c r="AB11" i="1"/>
  <c r="AO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L11" i="1" l="1"/>
  <c r="M11" i="1"/>
  <c r="CM11" i="1"/>
  <c r="AR11" i="1"/>
  <c r="BD11" i="1"/>
  <c r="BO11" i="1"/>
  <c r="CB11" i="1"/>
  <c r="AE11" i="1"/>
  <c r="G11" i="1"/>
  <c r="H11" i="1" s="1"/>
  <c r="K11" i="1" l="1"/>
  <c r="AO13" i="1" l="1"/>
  <c r="I13" i="1"/>
  <c r="J13" i="1"/>
  <c r="AB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L13" i="1" l="1"/>
  <c r="M13" i="1"/>
  <c r="BO13" i="1"/>
  <c r="CB13" i="1"/>
  <c r="AE13" i="1"/>
  <c r="CM13" i="1"/>
  <c r="AR13" i="1"/>
  <c r="G13" i="1"/>
  <c r="H13" i="1" s="1"/>
  <c r="BD13" i="1"/>
  <c r="CJ8" i="1"/>
  <c r="L8" i="1" s="1"/>
  <c r="K8" i="1" s="1"/>
  <c r="CK8" i="1"/>
  <c r="K13" i="1" l="1"/>
  <c r="CM8" i="1"/>
  <c r="BL12" i="1"/>
  <c r="BM12" i="1"/>
  <c r="BN12" i="1"/>
  <c r="BO12" i="1" l="1"/>
  <c r="CJ4" i="1" l="1"/>
  <c r="L4" i="1" s="1"/>
  <c r="CK4" i="1"/>
  <c r="K4" i="1" l="1"/>
  <c r="CM4" i="1"/>
  <c r="I12" i="1" l="1"/>
  <c r="J12" i="1"/>
  <c r="AB12" i="1"/>
  <c r="AO12" i="1"/>
  <c r="BA12" i="1"/>
  <c r="BB12" i="1"/>
  <c r="BC12" i="1"/>
  <c r="BY12" i="1"/>
  <c r="BZ12" i="1"/>
  <c r="CA12" i="1"/>
  <c r="CJ12" i="1"/>
  <c r="CK12" i="1"/>
  <c r="CL12" i="1"/>
  <c r="L12" i="1" l="1"/>
  <c r="M12" i="1"/>
  <c r="BD12" i="1"/>
  <c r="CM12" i="1"/>
  <c r="CB12" i="1"/>
  <c r="AR12" i="1"/>
  <c r="AE12" i="1"/>
  <c r="G12" i="1"/>
  <c r="K12" i="1" l="1"/>
  <c r="H12" i="1" l="1"/>
</calcChain>
</file>

<file path=xl/sharedStrings.xml><?xml version="1.0" encoding="utf-8"?>
<sst xmlns="http://schemas.openxmlformats.org/spreadsheetml/2006/main" count="342" uniqueCount="116">
  <si>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</si>
  <si>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</si>
  <si>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</si>
  <si>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</si>
  <si>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</si>
  <si>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</si>
  <si>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</si>
  <si>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</si>
  <si>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</si>
  <si>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</si>
  <si>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</si>
  <si>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</si>
  <si>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</si>
  <si>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</si>
  <si>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</si>
  <si>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</si>
  <si>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</si>
  <si>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</si>
  <si>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</si>
  <si>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</si>
  <si>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</si>
  <si>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</si>
  <si>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</si>
  <si>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</si>
  <si>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</si>
  <si>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</si>
  <si>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</si>
  <si>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</si>
  <si>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</si>
  <si>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</si>
  <si>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</si>
  <si>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</si>
  <si>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</si>
  <si>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</si>
  <si>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</si>
  <si>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</si>
  <si>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</si>
  <si>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</si>
  <si>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</si>
  <si>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</si>
  <si>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</si>
  <si>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</si>
  <si>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</si>
  <si>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</si>
  <si>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</si>
  <si>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</si>
  <si>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</si>
  <si>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</si>
  <si>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</si>
  <si>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</si>
  <si>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</si>
  <si>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</si>
  <si>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</si>
  <si>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</si>
  <si>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</si>
  <si>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</si>
  <si>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</si>
  <si>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</si>
  <si>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</si>
  <si>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</si>
  <si>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</si>
  <si>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</si>
  <si>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</si>
  <si>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</si>
  <si>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</si>
  <si>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</si>
  <si>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</si>
  <si>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</si>
  <si>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</si>
  <si>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</si>
  <si>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</si>
  <si>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</si>
  <si>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</si>
  <si>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</si>
  <si>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</si>
  <si>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</si>
  <si>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</si>
  <si>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</si>
  <si>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</si>
  <si>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</si>
  <si>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</si>
  <si>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</si>
  <si>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</si>
  <si>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</si>
  <si>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</si>
  <si>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</si>
  <si>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</si>
  <si>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</si>
  <si>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</si>
  <si>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</si>
  <si>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</si>
  <si>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</si>
  <si>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DQ - Disqualified 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</si>
  <si>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</si>
  <si>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</si>
  <si>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</si>
  <si>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</si>
  <si>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</si>
  <si>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F
P</t>
  </si>
  <si>
    <t>Bay 3
How Far Is It?</t>
  </si>
  <si>
    <t>Bay 4
A Push Over</t>
  </si>
  <si>
    <t>Action</t>
  </si>
  <si>
    <t>Sights</t>
  </si>
  <si>
    <t>*  - Action not indicated, shooter must complete their scoresheet</t>
  </si>
  <si>
    <t>** - Sights not indicated, shooter must complete their scoresheet</t>
  </si>
  <si>
    <t>Iron</t>
  </si>
  <si>
    <t>Bay 2
Bad Day at the Park</t>
  </si>
  <si>
    <t>Eric W</t>
  </si>
  <si>
    <t>Bay 2
Fancy Footwork</t>
  </si>
  <si>
    <t>Dean B</t>
  </si>
  <si>
    <t>Pump</t>
  </si>
  <si>
    <t>FRIDPA
Clear Creak
Shotgun Side Match
July 8, 2017</t>
  </si>
  <si>
    <t>Frank N</t>
  </si>
  <si>
    <t>DNF</t>
  </si>
  <si>
    <t>Jon S</t>
  </si>
  <si>
    <t>Mick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</si>
</sst>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16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49" fontId="0" fillId="0" borderId="33" xfId="0" applyNumberFormat="1" applyBorder="1"/>
    <xf numFmtId="0" fontId="0" fillId="0" borderId="0" xfId="0" applyFill="1" applyBorder="1"/>
    <xf numFmtId="0" fontId="0" fillId="0" borderId="34" xfId="0" applyBorder="1"/>
    <xf numFmtId="0" fontId="0" fillId="0" borderId="34" xfId="0" applyBorder="1" applyAlignment="1" applyProtection="1">
      <alignment horizontal="center"/>
      <protection locked="0"/>
    </xf>
    <xf numFmtId="49" fontId="0" fillId="0" borderId="34" xfId="0" applyNumberFormat="1" applyBorder="1"/>
    <xf numFmtId="0" fontId="0" fillId="0" borderId="34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80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3" bestFit="1" customWidth="1"/>
    <col min="2" max="2" width="20.44140625" style="2" customWidth="1"/>
    <col min="3" max="3" width="3.33203125" style="2" hidden="1" customWidth="1"/>
    <col min="4" max="4" width="3.44140625" style="37" hidden="1" customWidth="1"/>
    <col min="5" max="5" width="6.6640625" style="2" customWidth="1"/>
    <col min="6" max="6" width="7.109375" style="2" customWidth="1"/>
    <col min="7" max="8" width="3.88671875" style="9" hidden="1" customWidth="1"/>
    <col min="9" max="9" width="1.6640625" style="9" hidden="1" customWidth="1"/>
    <col min="10" max="10" width="1.5546875" style="9" hidden="1" customWidth="1"/>
    <col min="11" max="11" width="6.5546875" style="9" bestFit="1" customWidth="1"/>
    <col min="12" max="12" width="7.5546875" style="2" bestFit="1" customWidth="1"/>
    <col min="13" max="13" width="6.88671875" style="2" customWidth="1"/>
    <col min="14" max="14" width="7.33203125" style="2" hidden="1" customWidth="1"/>
    <col min="15" max="15" width="9.6640625" style="2" customWidth="1"/>
    <col min="16" max="16" width="6.44140625" style="2" customWidth="1"/>
    <col min="17" max="22" width="5.5546875" style="2" hidden="1" customWidth="1"/>
    <col min="23" max="23" width="3.88671875" style="2" customWidth="1"/>
    <col min="24" max="24" width="2.33203125" style="2" customWidth="1"/>
    <col min="25" max="25" width="2.88671875" style="2" customWidth="1"/>
    <col min="26" max="26" width="2.33203125" style="2" customWidth="1"/>
    <col min="27" max="27" width="3.5546875" style="2" customWidth="1"/>
    <col min="28" max="28" width="9" style="2" customWidth="1"/>
    <col min="29" max="29" width="4.5546875" style="2" bestFit="1" customWidth="1"/>
    <col min="30" max="30" width="4.33203125" style="2" customWidth="1"/>
    <col min="31" max="31" width="7" style="1" bestFit="1" customWidth="1"/>
    <col min="32" max="32" width="6.33203125" hidden="1" customWidth="1"/>
    <col min="33" max="34" width="5.5546875" hidden="1" customWidth="1"/>
    <col min="35" max="35" width="5.5546875" style="2" hidden="1" customWidth="1"/>
    <col min="36" max="36" width="3.88671875" hidden="1" customWidth="1"/>
    <col min="37" max="38" width="2.33203125" hidden="1" customWidth="1"/>
    <col min="39" max="39" width="2.6640625" hidden="1" customWidth="1"/>
    <col min="40" max="40" width="3.5546875" hidden="1" customWidth="1"/>
    <col min="41" max="41" width="6.5546875" style="2" hidden="1" customWidth="1"/>
    <col min="42" max="42" width="4.5546875" style="2" hidden="1" customWidth="1"/>
    <col min="43" max="43" width="4.33203125" hidden="1" customWidth="1"/>
    <col min="44" max="44" width="6.5546875" hidden="1" customWidth="1"/>
    <col min="45" max="45" width="8" hidden="1" customWidth="1"/>
    <col min="46" max="47" width="5.5546875" hidden="1" customWidth="1"/>
    <col min="48" max="48" width="4.88671875" hidden="1" customWidth="1"/>
    <col min="49" max="49" width="2.6640625" hidden="1" customWidth="1"/>
    <col min="50" max="50" width="2.33203125" hidden="1" customWidth="1"/>
    <col min="51" max="51" width="3.109375" hidden="1" customWidth="1"/>
    <col min="52" max="52" width="3.5546875" hidden="1" customWidth="1"/>
    <col min="53" max="53" width="7.44140625" style="2" hidden="1" customWidth="1"/>
    <col min="54" max="54" width="4.5546875" style="2" hidden="1" customWidth="1"/>
    <col min="55" max="55" width="4.33203125" hidden="1" customWidth="1"/>
    <col min="56" max="56" width="6.5546875" hidden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2" hidden="1" customWidth="1"/>
    <col min="65" max="65" width="4.5546875" style="2" hidden="1" customWidth="1"/>
    <col min="66" max="66" width="4.33203125" hidden="1" customWidth="1"/>
    <col min="67" max="67" width="8.6640625" hidden="1" customWidth="1"/>
    <col min="68" max="68" width="6.5546875" hidden="1" customWidth="1"/>
    <col min="69" max="71" width="5.5546875" hidden="1" customWidth="1"/>
    <col min="72" max="72" width="3.88671875" hidden="1" customWidth="1"/>
    <col min="73" max="75" width="2.33203125" hidden="1" customWidth="1"/>
    <col min="76" max="76" width="3.5546875" hidden="1" customWidth="1"/>
    <col min="77" max="77" width="6.5546875" style="2" hidden="1" customWidth="1"/>
    <col min="78" max="78" width="4.5546875" style="2" hidden="1" customWidth="1"/>
    <col min="79" max="79" width="4.33203125" hidden="1" customWidth="1"/>
    <col min="80" max="80" width="6.6640625" hidden="1" customWidth="1"/>
    <col min="81" max="81" width="8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2" hidden="1" customWidth="1"/>
    <col min="89" max="89" width="4.33203125" style="2" hidden="1" customWidth="1"/>
    <col min="90" max="90" width="4.5546875" hidden="1" customWidth="1"/>
    <col min="91" max="98" width="6.6640625" hidden="1" customWidth="1"/>
    <col min="99" max="100" width="6.6640625" style="2" hidden="1" customWidth="1"/>
    <col min="101" max="109" width="6.6640625" hidden="1" customWidth="1"/>
    <col min="110" max="111" width="6.6640625" style="2" hidden="1" customWidth="1"/>
    <col min="112" max="120" width="6.6640625" hidden="1" customWidth="1"/>
    <col min="121" max="122" width="6.6640625" style="2" hidden="1" customWidth="1"/>
    <col min="123" max="131" width="6.6640625" hidden="1" customWidth="1"/>
    <col min="132" max="133" width="6.6640625" style="2" hidden="1" customWidth="1"/>
    <col min="134" max="142" width="6.6640625" hidden="1" customWidth="1"/>
    <col min="143" max="144" width="6.6640625" style="2" hidden="1" customWidth="1"/>
    <col min="145" max="153" width="6.6640625" hidden="1" customWidth="1"/>
    <col min="154" max="155" width="6.6640625" style="2" hidden="1" customWidth="1"/>
    <col min="156" max="164" width="6.6640625" hidden="1" customWidth="1"/>
    <col min="165" max="166" width="6.6640625" style="2" hidden="1" customWidth="1"/>
    <col min="167" max="175" width="6.6640625" hidden="1" customWidth="1"/>
    <col min="176" max="177" width="6.6640625" style="2" hidden="1" customWidth="1"/>
    <col min="178" max="186" width="6.6640625" hidden="1" customWidth="1"/>
    <col min="187" max="188" width="6.6640625" style="2" hidden="1" customWidth="1"/>
    <col min="189" max="197" width="6.6640625" hidden="1" customWidth="1"/>
    <col min="198" max="199" width="6.6640625" style="2" hidden="1" customWidth="1"/>
    <col min="200" max="208" width="6.6640625" hidden="1" customWidth="1"/>
    <col min="209" max="210" width="6.6640625" style="2" hidden="1" customWidth="1"/>
    <col min="211" max="219" width="6.6640625" hidden="1" customWidth="1"/>
    <col min="220" max="221" width="6.6640625" style="2" hidden="1" customWidth="1"/>
    <col min="222" max="230" width="6.6640625" hidden="1" customWidth="1"/>
    <col min="231" max="232" width="6.6640625" style="2" hidden="1" customWidth="1"/>
    <col min="233" max="241" width="6.6640625" hidden="1" customWidth="1"/>
    <col min="242" max="243" width="6.6640625" style="2" hidden="1" customWidth="1"/>
    <col min="244" max="245" width="6.6640625" hidden="1" customWidth="1"/>
    <col min="246" max="246" width="13.6640625" style="82" bestFit="1" customWidth="1"/>
  </cols>
  <sheetData>
    <row r="1" spans="1:251" ht="71.400000000000006" customHeight="1" thickTop="1" x14ac:dyDescent="0.3">
      <c r="A1" s="92" t="s">
        <v>111</v>
      </c>
      <c r="B1" s="93"/>
      <c r="C1" s="93"/>
      <c r="D1" s="93"/>
      <c r="E1" s="93"/>
      <c r="F1" s="93"/>
      <c r="G1" s="15" t="s">
        <v>65</v>
      </c>
      <c r="H1" s="16" t="s">
        <v>66</v>
      </c>
      <c r="I1" s="97" t="s">
        <v>28</v>
      </c>
      <c r="J1" s="98"/>
      <c r="K1" s="99" t="s">
        <v>96</v>
      </c>
      <c r="L1" s="100"/>
      <c r="M1" s="100"/>
      <c r="N1" s="100"/>
      <c r="O1" s="101"/>
      <c r="P1" s="102" t="s">
        <v>108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5" t="s">
        <v>106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5" t="s">
        <v>99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9" t="s">
        <v>82</v>
      </c>
      <c r="BF1" s="104"/>
      <c r="BG1" s="104"/>
      <c r="BH1" s="104"/>
      <c r="BI1" s="104"/>
      <c r="BJ1" s="104"/>
      <c r="BK1" s="104"/>
      <c r="BL1" s="104"/>
      <c r="BM1" s="104"/>
      <c r="BN1" s="104"/>
      <c r="BO1" s="95"/>
      <c r="BP1" s="102" t="s">
        <v>100</v>
      </c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105" t="s">
        <v>94</v>
      </c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94" t="s">
        <v>97</v>
      </c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 t="s">
        <v>0</v>
      </c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 t="s">
        <v>1</v>
      </c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 t="s">
        <v>2</v>
      </c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 t="s">
        <v>3</v>
      </c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 t="s">
        <v>4</v>
      </c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 t="s">
        <v>5</v>
      </c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 t="s">
        <v>6</v>
      </c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 t="s">
        <v>7</v>
      </c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 t="s">
        <v>8</v>
      </c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 t="s">
        <v>9</v>
      </c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 t="s">
        <v>10</v>
      </c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 t="s">
        <v>11</v>
      </c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 t="s">
        <v>12</v>
      </c>
      <c r="IB1" s="94"/>
      <c r="IC1" s="94"/>
      <c r="ID1" s="94"/>
      <c r="IE1" s="94"/>
      <c r="IF1" s="94"/>
      <c r="IG1" s="94"/>
      <c r="IH1" s="94"/>
      <c r="II1" s="94"/>
      <c r="IJ1" s="94"/>
      <c r="IK1" s="103"/>
      <c r="IL1" s="80"/>
    </row>
    <row r="2" spans="1:251" ht="59.25" customHeight="1" thickBot="1" x14ac:dyDescent="0.3">
      <c r="A2" s="42" t="s">
        <v>81</v>
      </c>
      <c r="B2" s="43" t="s">
        <v>80</v>
      </c>
      <c r="C2" s="43" t="s">
        <v>84</v>
      </c>
      <c r="D2" s="58" t="s">
        <v>85</v>
      </c>
      <c r="E2" s="43" t="s">
        <v>101</v>
      </c>
      <c r="F2" s="44" t="s">
        <v>102</v>
      </c>
      <c r="G2" s="45" t="s">
        <v>52</v>
      </c>
      <c r="H2" s="46" t="s">
        <v>52</v>
      </c>
      <c r="I2" s="47" t="s">
        <v>63</v>
      </c>
      <c r="J2" s="48" t="s">
        <v>64</v>
      </c>
      <c r="K2" s="42" t="s">
        <v>49</v>
      </c>
      <c r="L2" s="43" t="s">
        <v>87</v>
      </c>
      <c r="M2" s="43" t="s">
        <v>47</v>
      </c>
      <c r="N2" s="43" t="s">
        <v>48</v>
      </c>
      <c r="O2" s="44" t="s">
        <v>46</v>
      </c>
      <c r="P2" s="42" t="s">
        <v>30</v>
      </c>
      <c r="Q2" s="43" t="s">
        <v>31</v>
      </c>
      <c r="R2" s="43" t="s">
        <v>32</v>
      </c>
      <c r="S2" s="43" t="s">
        <v>33</v>
      </c>
      <c r="T2" s="43" t="s">
        <v>34</v>
      </c>
      <c r="U2" s="43" t="s">
        <v>35</v>
      </c>
      <c r="V2" s="43" t="s">
        <v>36</v>
      </c>
      <c r="W2" s="43" t="s">
        <v>29</v>
      </c>
      <c r="X2" s="43" t="s">
        <v>37</v>
      </c>
      <c r="Y2" s="43" t="s">
        <v>98</v>
      </c>
      <c r="Z2" s="43" t="s">
        <v>39</v>
      </c>
      <c r="AA2" s="49" t="s">
        <v>40</v>
      </c>
      <c r="AB2" s="43" t="s">
        <v>41</v>
      </c>
      <c r="AC2" s="43" t="s">
        <v>29</v>
      </c>
      <c r="AD2" s="43" t="s">
        <v>42</v>
      </c>
      <c r="AE2" s="44" t="s">
        <v>43</v>
      </c>
      <c r="AF2" s="43" t="s">
        <v>30</v>
      </c>
      <c r="AG2" s="43" t="s">
        <v>31</v>
      </c>
      <c r="AH2" s="43" t="s">
        <v>32</v>
      </c>
      <c r="AI2" s="43" t="s">
        <v>33</v>
      </c>
      <c r="AJ2" s="43" t="s">
        <v>29</v>
      </c>
      <c r="AK2" s="43" t="s">
        <v>37</v>
      </c>
      <c r="AL2" s="43" t="s">
        <v>98</v>
      </c>
      <c r="AM2" s="43" t="s">
        <v>91</v>
      </c>
      <c r="AN2" s="49" t="s">
        <v>40</v>
      </c>
      <c r="AO2" s="43" t="s">
        <v>41</v>
      </c>
      <c r="AP2" s="43" t="s">
        <v>29</v>
      </c>
      <c r="AQ2" s="43" t="s">
        <v>42</v>
      </c>
      <c r="AR2" s="44" t="s">
        <v>43</v>
      </c>
      <c r="AS2" s="43" t="s">
        <v>83</v>
      </c>
      <c r="AT2" s="43" t="s">
        <v>31</v>
      </c>
      <c r="AU2" s="43" t="s">
        <v>32</v>
      </c>
      <c r="AV2" s="43" t="s">
        <v>29</v>
      </c>
      <c r="AW2" s="43" t="s">
        <v>37</v>
      </c>
      <c r="AX2" s="43" t="s">
        <v>98</v>
      </c>
      <c r="AY2" s="43" t="s">
        <v>91</v>
      </c>
      <c r="AZ2" s="49" t="s">
        <v>40</v>
      </c>
      <c r="BA2" s="43" t="s">
        <v>41</v>
      </c>
      <c r="BB2" s="43" t="s">
        <v>29</v>
      </c>
      <c r="BC2" s="43" t="s">
        <v>42</v>
      </c>
      <c r="BD2" s="44" t="s">
        <v>43</v>
      </c>
      <c r="BE2" s="38" t="s">
        <v>82</v>
      </c>
      <c r="BF2" s="38" t="s">
        <v>30</v>
      </c>
      <c r="BG2" s="38" t="s">
        <v>29</v>
      </c>
      <c r="BH2" s="38" t="s">
        <v>37</v>
      </c>
      <c r="BI2" s="38" t="s">
        <v>38</v>
      </c>
      <c r="BJ2" s="38" t="s">
        <v>39</v>
      </c>
      <c r="BK2" s="40" t="s">
        <v>40</v>
      </c>
      <c r="BL2" s="43" t="s">
        <v>41</v>
      </c>
      <c r="BM2" s="43" t="s">
        <v>45</v>
      </c>
      <c r="BN2" s="43" t="s">
        <v>42</v>
      </c>
      <c r="BO2" s="44" t="s">
        <v>43</v>
      </c>
      <c r="BP2" s="42" t="s">
        <v>83</v>
      </c>
      <c r="BQ2" s="43" t="s">
        <v>31</v>
      </c>
      <c r="BR2" s="43" t="s">
        <v>32</v>
      </c>
      <c r="BS2" s="43" t="s">
        <v>33</v>
      </c>
      <c r="BT2" s="43" t="s">
        <v>29</v>
      </c>
      <c r="BU2" s="43" t="s">
        <v>37</v>
      </c>
      <c r="BV2" s="43" t="s">
        <v>98</v>
      </c>
      <c r="BW2" s="43" t="s">
        <v>91</v>
      </c>
      <c r="BX2" s="49" t="s">
        <v>40</v>
      </c>
      <c r="BY2" s="43" t="s">
        <v>41</v>
      </c>
      <c r="BZ2" s="43" t="s">
        <v>29</v>
      </c>
      <c r="CA2" s="43" t="s">
        <v>42</v>
      </c>
      <c r="CB2" s="44" t="s">
        <v>43</v>
      </c>
      <c r="CC2" s="66" t="s">
        <v>30</v>
      </c>
      <c r="CD2" s="63" t="s">
        <v>31</v>
      </c>
      <c r="CE2" s="63" t="s">
        <v>29</v>
      </c>
      <c r="CF2" s="63" t="s">
        <v>37</v>
      </c>
      <c r="CG2" s="63" t="s">
        <v>98</v>
      </c>
      <c r="CH2" s="63" t="s">
        <v>91</v>
      </c>
      <c r="CI2" s="67" t="s">
        <v>40</v>
      </c>
      <c r="CJ2" s="68" t="s">
        <v>41</v>
      </c>
      <c r="CK2" s="63" t="s">
        <v>29</v>
      </c>
      <c r="CL2" s="63" t="s">
        <v>42</v>
      </c>
      <c r="CM2" s="64" t="s">
        <v>43</v>
      </c>
      <c r="CN2" s="53" t="s">
        <v>30</v>
      </c>
      <c r="CO2" s="50" t="s">
        <v>31</v>
      </c>
      <c r="CP2" s="50" t="s">
        <v>29</v>
      </c>
      <c r="CQ2" s="50" t="s">
        <v>37</v>
      </c>
      <c r="CR2" s="50" t="s">
        <v>38</v>
      </c>
      <c r="CS2" s="50" t="s">
        <v>39</v>
      </c>
      <c r="CT2" s="50" t="s">
        <v>40</v>
      </c>
      <c r="CU2" s="51" t="s">
        <v>41</v>
      </c>
      <c r="CV2" s="50" t="s">
        <v>45</v>
      </c>
      <c r="CW2" s="50" t="s">
        <v>42</v>
      </c>
      <c r="CX2" s="52" t="s">
        <v>43</v>
      </c>
      <c r="CY2" s="53" t="s">
        <v>30</v>
      </c>
      <c r="CZ2" s="50" t="s">
        <v>31</v>
      </c>
      <c r="DA2" s="50" t="s">
        <v>29</v>
      </c>
      <c r="DB2" s="50" t="s">
        <v>37</v>
      </c>
      <c r="DC2" s="50" t="s">
        <v>38</v>
      </c>
      <c r="DD2" s="50" t="s">
        <v>39</v>
      </c>
      <c r="DE2" s="50" t="s">
        <v>40</v>
      </c>
      <c r="DF2" s="51" t="s">
        <v>41</v>
      </c>
      <c r="DG2" s="50" t="s">
        <v>45</v>
      </c>
      <c r="DH2" s="50" t="s">
        <v>42</v>
      </c>
      <c r="DI2" s="52" t="s">
        <v>43</v>
      </c>
      <c r="DJ2" s="53" t="s">
        <v>30</v>
      </c>
      <c r="DK2" s="50" t="s">
        <v>31</v>
      </c>
      <c r="DL2" s="50" t="s">
        <v>29</v>
      </c>
      <c r="DM2" s="50" t="s">
        <v>37</v>
      </c>
      <c r="DN2" s="50" t="s">
        <v>38</v>
      </c>
      <c r="DO2" s="50" t="s">
        <v>39</v>
      </c>
      <c r="DP2" s="50" t="s">
        <v>40</v>
      </c>
      <c r="DQ2" s="51" t="s">
        <v>41</v>
      </c>
      <c r="DR2" s="50" t="s">
        <v>45</v>
      </c>
      <c r="DS2" s="50" t="s">
        <v>42</v>
      </c>
      <c r="DT2" s="52" t="s">
        <v>43</v>
      </c>
      <c r="DU2" s="53" t="s">
        <v>30</v>
      </c>
      <c r="DV2" s="50" t="s">
        <v>31</v>
      </c>
      <c r="DW2" s="50" t="s">
        <v>29</v>
      </c>
      <c r="DX2" s="50" t="s">
        <v>37</v>
      </c>
      <c r="DY2" s="50" t="s">
        <v>38</v>
      </c>
      <c r="DZ2" s="50" t="s">
        <v>39</v>
      </c>
      <c r="EA2" s="50" t="s">
        <v>40</v>
      </c>
      <c r="EB2" s="51" t="s">
        <v>41</v>
      </c>
      <c r="EC2" s="50" t="s">
        <v>45</v>
      </c>
      <c r="ED2" s="50" t="s">
        <v>42</v>
      </c>
      <c r="EE2" s="52" t="s">
        <v>43</v>
      </c>
      <c r="EF2" s="53" t="s">
        <v>30</v>
      </c>
      <c r="EG2" s="50" t="s">
        <v>31</v>
      </c>
      <c r="EH2" s="50" t="s">
        <v>29</v>
      </c>
      <c r="EI2" s="50" t="s">
        <v>37</v>
      </c>
      <c r="EJ2" s="50" t="s">
        <v>38</v>
      </c>
      <c r="EK2" s="50" t="s">
        <v>39</v>
      </c>
      <c r="EL2" s="50" t="s">
        <v>40</v>
      </c>
      <c r="EM2" s="51" t="s">
        <v>41</v>
      </c>
      <c r="EN2" s="50" t="s">
        <v>45</v>
      </c>
      <c r="EO2" s="50" t="s">
        <v>42</v>
      </c>
      <c r="EP2" s="52" t="s">
        <v>43</v>
      </c>
      <c r="EQ2" s="53" t="s">
        <v>30</v>
      </c>
      <c r="ER2" s="50" t="s">
        <v>31</v>
      </c>
      <c r="ES2" s="50" t="s">
        <v>29</v>
      </c>
      <c r="ET2" s="50" t="s">
        <v>37</v>
      </c>
      <c r="EU2" s="50" t="s">
        <v>38</v>
      </c>
      <c r="EV2" s="50" t="s">
        <v>39</v>
      </c>
      <c r="EW2" s="50" t="s">
        <v>40</v>
      </c>
      <c r="EX2" s="51" t="s">
        <v>41</v>
      </c>
      <c r="EY2" s="50" t="s">
        <v>45</v>
      </c>
      <c r="EZ2" s="50" t="s">
        <v>42</v>
      </c>
      <c r="FA2" s="52" t="s">
        <v>43</v>
      </c>
      <c r="FB2" s="53" t="s">
        <v>30</v>
      </c>
      <c r="FC2" s="50" t="s">
        <v>31</v>
      </c>
      <c r="FD2" s="50" t="s">
        <v>29</v>
      </c>
      <c r="FE2" s="50" t="s">
        <v>37</v>
      </c>
      <c r="FF2" s="50" t="s">
        <v>38</v>
      </c>
      <c r="FG2" s="50" t="s">
        <v>39</v>
      </c>
      <c r="FH2" s="50" t="s">
        <v>40</v>
      </c>
      <c r="FI2" s="51" t="s">
        <v>41</v>
      </c>
      <c r="FJ2" s="50" t="s">
        <v>45</v>
      </c>
      <c r="FK2" s="50" t="s">
        <v>42</v>
      </c>
      <c r="FL2" s="52" t="s">
        <v>43</v>
      </c>
      <c r="FM2" s="53" t="s">
        <v>30</v>
      </c>
      <c r="FN2" s="50" t="s">
        <v>31</v>
      </c>
      <c r="FO2" s="50" t="s">
        <v>29</v>
      </c>
      <c r="FP2" s="50" t="s">
        <v>37</v>
      </c>
      <c r="FQ2" s="50" t="s">
        <v>38</v>
      </c>
      <c r="FR2" s="50" t="s">
        <v>39</v>
      </c>
      <c r="FS2" s="50" t="s">
        <v>40</v>
      </c>
      <c r="FT2" s="51" t="s">
        <v>41</v>
      </c>
      <c r="FU2" s="50" t="s">
        <v>45</v>
      </c>
      <c r="FV2" s="50" t="s">
        <v>42</v>
      </c>
      <c r="FW2" s="52" t="s">
        <v>43</v>
      </c>
      <c r="FX2" s="53" t="s">
        <v>30</v>
      </c>
      <c r="FY2" s="50" t="s">
        <v>31</v>
      </c>
      <c r="FZ2" s="50" t="s">
        <v>29</v>
      </c>
      <c r="GA2" s="50" t="s">
        <v>37</v>
      </c>
      <c r="GB2" s="50" t="s">
        <v>38</v>
      </c>
      <c r="GC2" s="50" t="s">
        <v>39</v>
      </c>
      <c r="GD2" s="50" t="s">
        <v>40</v>
      </c>
      <c r="GE2" s="51" t="s">
        <v>41</v>
      </c>
      <c r="GF2" s="50" t="s">
        <v>45</v>
      </c>
      <c r="GG2" s="50" t="s">
        <v>42</v>
      </c>
      <c r="GH2" s="52" t="s">
        <v>43</v>
      </c>
      <c r="GI2" s="53" t="s">
        <v>30</v>
      </c>
      <c r="GJ2" s="50" t="s">
        <v>31</v>
      </c>
      <c r="GK2" s="50" t="s">
        <v>29</v>
      </c>
      <c r="GL2" s="50" t="s">
        <v>37</v>
      </c>
      <c r="GM2" s="50" t="s">
        <v>38</v>
      </c>
      <c r="GN2" s="50" t="s">
        <v>39</v>
      </c>
      <c r="GO2" s="50" t="s">
        <v>40</v>
      </c>
      <c r="GP2" s="51" t="s">
        <v>41</v>
      </c>
      <c r="GQ2" s="50" t="s">
        <v>45</v>
      </c>
      <c r="GR2" s="50" t="s">
        <v>42</v>
      </c>
      <c r="GS2" s="52" t="s">
        <v>43</v>
      </c>
      <c r="GT2" s="53" t="s">
        <v>30</v>
      </c>
      <c r="GU2" s="50" t="s">
        <v>31</v>
      </c>
      <c r="GV2" s="50" t="s">
        <v>29</v>
      </c>
      <c r="GW2" s="50" t="s">
        <v>37</v>
      </c>
      <c r="GX2" s="50" t="s">
        <v>38</v>
      </c>
      <c r="GY2" s="50" t="s">
        <v>39</v>
      </c>
      <c r="GZ2" s="50" t="s">
        <v>40</v>
      </c>
      <c r="HA2" s="51" t="s">
        <v>41</v>
      </c>
      <c r="HB2" s="50" t="s">
        <v>45</v>
      </c>
      <c r="HC2" s="50" t="s">
        <v>42</v>
      </c>
      <c r="HD2" s="52" t="s">
        <v>43</v>
      </c>
      <c r="HE2" s="53" t="s">
        <v>30</v>
      </c>
      <c r="HF2" s="50" t="s">
        <v>31</v>
      </c>
      <c r="HG2" s="50" t="s">
        <v>29</v>
      </c>
      <c r="HH2" s="50" t="s">
        <v>37</v>
      </c>
      <c r="HI2" s="50" t="s">
        <v>38</v>
      </c>
      <c r="HJ2" s="50" t="s">
        <v>39</v>
      </c>
      <c r="HK2" s="50" t="s">
        <v>40</v>
      </c>
      <c r="HL2" s="51" t="s">
        <v>41</v>
      </c>
      <c r="HM2" s="50" t="s">
        <v>45</v>
      </c>
      <c r="HN2" s="50" t="s">
        <v>42</v>
      </c>
      <c r="HO2" s="52" t="s">
        <v>43</v>
      </c>
      <c r="HP2" s="53" t="s">
        <v>30</v>
      </c>
      <c r="HQ2" s="50" t="s">
        <v>31</v>
      </c>
      <c r="HR2" s="50" t="s">
        <v>29</v>
      </c>
      <c r="HS2" s="50" t="s">
        <v>37</v>
      </c>
      <c r="HT2" s="50" t="s">
        <v>38</v>
      </c>
      <c r="HU2" s="50" t="s">
        <v>39</v>
      </c>
      <c r="HV2" s="50" t="s">
        <v>40</v>
      </c>
      <c r="HW2" s="51" t="s">
        <v>41</v>
      </c>
      <c r="HX2" s="50" t="s">
        <v>45</v>
      </c>
      <c r="HY2" s="50" t="s">
        <v>42</v>
      </c>
      <c r="HZ2" s="52" t="s">
        <v>43</v>
      </c>
      <c r="IA2" s="53" t="s">
        <v>30</v>
      </c>
      <c r="IB2" s="50" t="s">
        <v>31</v>
      </c>
      <c r="IC2" s="50" t="s">
        <v>29</v>
      </c>
      <c r="ID2" s="50" t="s">
        <v>37</v>
      </c>
      <c r="IE2" s="50" t="s">
        <v>38</v>
      </c>
      <c r="IF2" s="50" t="s">
        <v>39</v>
      </c>
      <c r="IG2" s="50" t="s">
        <v>40</v>
      </c>
      <c r="IH2" s="51" t="s">
        <v>41</v>
      </c>
      <c r="II2" s="50" t="s">
        <v>45</v>
      </c>
      <c r="IJ2" s="50" t="s">
        <v>42</v>
      </c>
      <c r="IK2" s="50" t="s">
        <v>43</v>
      </c>
      <c r="IL2" s="80"/>
    </row>
    <row r="3" spans="1:251" x14ac:dyDescent="0.25">
      <c r="A3" s="30">
        <v>1</v>
      </c>
      <c r="B3" s="59" t="s">
        <v>107</v>
      </c>
      <c r="C3" s="21"/>
      <c r="D3" s="60"/>
      <c r="E3" s="60" t="s">
        <v>110</v>
      </c>
      <c r="F3" s="61" t="s">
        <v>105</v>
      </c>
      <c r="G3" s="20" t="str">
        <f>IF(AND(OR($G$2="Y",$H$2="Y"),I3&lt;5,J3&lt;5),IF(AND(I3=#REF!,J3=#REF!),#REF!+1,1),"")</f>
        <v/>
      </c>
      <c r="H3" s="17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1" t="str">
        <f>IF(ISNA(VLOOKUP(E3,SortLookup!$A$1:$B$5,2,FALSE))," ",VLOOKUP(E3,SortLookup!$A$1:$B$5,2,FALSE))</f>
        <v xml:space="preserve"> </v>
      </c>
      <c r="J3" s="18" t="str">
        <f>IF(ISNA(VLOOKUP(F3,SortLookup!$A$7:$B$11,2,FALSE))," ",VLOOKUP(F3,SortLookup!$A$7:$B$11,2,FALSE))</f>
        <v xml:space="preserve"> </v>
      </c>
      <c r="K3" s="54">
        <f>L3+M3+O3</f>
        <v>20.52</v>
      </c>
      <c r="L3" s="55">
        <f>AB3+AO3+BA3+BL3+BY3+CJ3+CU3+DF3+DQ3+EB3+EM3+EX3+FI3+FT3+GE3+GP3+HA3+HL3+HW3+IH3</f>
        <v>20.52</v>
      </c>
      <c r="M3" s="33">
        <f>AD3+AQ3+BC3+BN3+CA3+CL3+CW3+DH3+DS3+ED3+EO3+EZ3+FK3+FV3+GG3+GR3+HC3+HN3+HY3+IJ3</f>
        <v>0</v>
      </c>
      <c r="N3" s="34">
        <f>O3</f>
        <v>0</v>
      </c>
      <c r="O3" s="56">
        <f>W3+AJ3+AV3+BG3+BT3+CE3+CP3+DA3+DL3+DW3+EH3+ES3+FD3+FO3+FZ3+GK3+GV3+HG3+HR3+IC3</f>
        <v>0</v>
      </c>
      <c r="P3" s="28">
        <v>20.52</v>
      </c>
      <c r="Q3" s="25"/>
      <c r="R3" s="25"/>
      <c r="S3" s="25"/>
      <c r="T3" s="25"/>
      <c r="U3" s="25"/>
      <c r="V3" s="25"/>
      <c r="W3" s="26">
        <v>0</v>
      </c>
      <c r="X3" s="26">
        <v>0</v>
      </c>
      <c r="Y3" s="26">
        <v>0</v>
      </c>
      <c r="Z3" s="26">
        <v>0</v>
      </c>
      <c r="AA3" s="27">
        <v>0</v>
      </c>
      <c r="AB3" s="24">
        <f>P3+Q3+R3+S3+T3+U3+V3</f>
        <v>20.52</v>
      </c>
      <c r="AC3" s="23">
        <f>W3</f>
        <v>0</v>
      </c>
      <c r="AD3" s="19">
        <f>(X3*3)+(Y3*10)+(Z3*5)+(AA3*20)</f>
        <v>0</v>
      </c>
      <c r="AE3" s="41">
        <f>AB3+AC3+AD3</f>
        <v>20.52</v>
      </c>
      <c r="AF3" s="84"/>
      <c r="AG3" s="85"/>
      <c r="AH3" s="85"/>
      <c r="AI3" s="85"/>
      <c r="AJ3" s="86"/>
      <c r="AK3" s="86"/>
      <c r="AL3" s="86"/>
      <c r="AM3" s="86"/>
      <c r="AN3" s="87"/>
      <c r="AO3" s="88">
        <f>AF3+AG3+AH3+AI3</f>
        <v>0</v>
      </c>
      <c r="AP3" s="89">
        <f>AJ3</f>
        <v>0</v>
      </c>
      <c r="AQ3" s="90">
        <f>(AK3*3)+(AL3*10)+(AM3*5)+(AN3*20)</f>
        <v>0</v>
      </c>
      <c r="AR3" s="91">
        <f>AO3+AP3+AQ3</f>
        <v>0</v>
      </c>
      <c r="AS3" s="28"/>
      <c r="AT3" s="25"/>
      <c r="AU3" s="25"/>
      <c r="AV3" s="26"/>
      <c r="AW3" s="26"/>
      <c r="AX3" s="26"/>
      <c r="AY3" s="26"/>
      <c r="AZ3" s="27"/>
      <c r="BA3" s="24">
        <f>AS3+AT3+AU3</f>
        <v>0</v>
      </c>
      <c r="BB3" s="23">
        <f>AV3/2</f>
        <v>0</v>
      </c>
      <c r="BC3" s="19">
        <f>(AW3*3)+(AX3*10)+(AY3*5)+(AZ3*20)</f>
        <v>0</v>
      </c>
      <c r="BD3" s="41">
        <f>BA3+BB3+BC3</f>
        <v>0</v>
      </c>
      <c r="BE3" s="24"/>
      <c r="BF3" s="39"/>
      <c r="BG3" s="26"/>
      <c r="BH3" s="26"/>
      <c r="BI3" s="26"/>
      <c r="BJ3" s="26"/>
      <c r="BK3" s="27"/>
      <c r="BL3" s="36">
        <f>BE3+BF3</f>
        <v>0</v>
      </c>
      <c r="BM3" s="34">
        <f>BG3/2</f>
        <v>0</v>
      </c>
      <c r="BN3" s="33">
        <f>(BH3*3)+(BI3*5)+(BJ3*5)+(BK3*20)</f>
        <v>0</v>
      </c>
      <c r="BO3" s="32">
        <f>BL3+BM3+BN3</f>
        <v>0</v>
      </c>
      <c r="BP3" s="28"/>
      <c r="BQ3" s="25"/>
      <c r="BR3" s="25"/>
      <c r="BS3" s="25"/>
      <c r="BT3" s="26"/>
      <c r="BU3" s="26"/>
      <c r="BV3" s="26"/>
      <c r="BW3" s="26"/>
      <c r="BX3" s="27"/>
      <c r="BY3" s="24">
        <f>BP3+BQ3+BR3+BS3</f>
        <v>0</v>
      </c>
      <c r="BZ3" s="23">
        <f>BT3</f>
        <v>0</v>
      </c>
      <c r="CA3" s="29">
        <f>(BU3*3)+(BV3*10)+(BW3*5)+(BX3*20)</f>
        <v>0</v>
      </c>
      <c r="CB3" s="69">
        <f>BY3+BZ3+CA3</f>
        <v>0</v>
      </c>
      <c r="CC3" s="28"/>
      <c r="CD3" s="25"/>
      <c r="CE3" s="26"/>
      <c r="CF3" s="26"/>
      <c r="CG3" s="26"/>
      <c r="CH3" s="26"/>
      <c r="CI3" s="27"/>
      <c r="CJ3" s="24">
        <f>CC3+CD3</f>
        <v>0</v>
      </c>
      <c r="CK3" s="23">
        <f>CE3/2</f>
        <v>0</v>
      </c>
      <c r="CL3" s="19">
        <f>(CF3*3)+(CG3*10)+(CH3*5)+(CI3*20)</f>
        <v>0</v>
      </c>
      <c r="CM3" s="65">
        <f>CJ3+CK3+CL3</f>
        <v>0</v>
      </c>
      <c r="CN3" s="2"/>
      <c r="CO3" s="2"/>
      <c r="CP3" s="2"/>
      <c r="CQ3" s="2"/>
      <c r="CR3" s="2"/>
      <c r="CS3" s="2"/>
      <c r="CT3" s="2"/>
      <c r="CU3" s="70"/>
      <c r="CW3" s="2"/>
      <c r="CX3" s="71"/>
      <c r="CY3" s="35"/>
      <c r="CZ3" s="2"/>
      <c r="DA3" s="2"/>
      <c r="DB3" s="2"/>
      <c r="DC3" s="2"/>
      <c r="DD3" s="2"/>
      <c r="DE3" s="2"/>
      <c r="DF3" s="70"/>
      <c r="DH3" s="2"/>
      <c r="DI3" s="71"/>
      <c r="DJ3" s="35"/>
      <c r="DK3" s="2"/>
      <c r="DL3" s="2"/>
      <c r="DM3" s="2"/>
      <c r="DN3" s="2"/>
      <c r="DO3" s="2"/>
      <c r="DP3" s="2"/>
      <c r="DQ3" s="70"/>
      <c r="DS3" s="2"/>
      <c r="DT3" s="71"/>
      <c r="DU3" s="35"/>
      <c r="DV3" s="2"/>
      <c r="DW3" s="2"/>
      <c r="DX3" s="2"/>
      <c r="DY3" s="2"/>
      <c r="DZ3" s="2"/>
      <c r="EA3" s="2"/>
      <c r="EB3" s="70"/>
      <c r="ED3" s="2"/>
      <c r="EE3" s="71"/>
      <c r="EF3" s="35"/>
      <c r="EG3" s="2"/>
      <c r="EH3" s="2"/>
      <c r="EI3" s="2"/>
      <c r="EJ3" s="2"/>
      <c r="EK3" s="2"/>
      <c r="EL3" s="2"/>
      <c r="EM3" s="70"/>
      <c r="EO3" s="2"/>
      <c r="EP3" s="71"/>
      <c r="EQ3" s="35"/>
      <c r="ER3" s="2"/>
      <c r="ES3" s="2"/>
      <c r="ET3" s="2"/>
      <c r="EU3" s="2"/>
      <c r="EV3" s="2"/>
      <c r="EW3" s="2"/>
      <c r="EX3" s="70"/>
      <c r="EZ3" s="2"/>
      <c r="FA3" s="71"/>
      <c r="FB3" s="35"/>
      <c r="FC3" s="2"/>
      <c r="FD3" s="2"/>
      <c r="FE3" s="2"/>
      <c r="FF3" s="2"/>
      <c r="FG3" s="2"/>
      <c r="FH3" s="2"/>
      <c r="FI3" s="70"/>
      <c r="FK3" s="2"/>
      <c r="FL3" s="71"/>
      <c r="FM3" s="35"/>
      <c r="FN3" s="2"/>
      <c r="FO3" s="2"/>
      <c r="FP3" s="2"/>
      <c r="FQ3" s="2"/>
      <c r="FR3" s="2"/>
      <c r="FS3" s="2"/>
      <c r="FT3" s="70"/>
      <c r="FV3" s="2"/>
      <c r="FW3" s="71"/>
      <c r="FX3" s="35"/>
      <c r="FY3" s="2"/>
      <c r="FZ3" s="2"/>
      <c r="GA3" s="2"/>
      <c r="GB3" s="2"/>
      <c r="GC3" s="2"/>
      <c r="GD3" s="2"/>
      <c r="GE3" s="70"/>
      <c r="GG3" s="2"/>
      <c r="GH3" s="71"/>
      <c r="GI3" s="35"/>
      <c r="GJ3" s="2"/>
      <c r="GK3" s="2"/>
      <c r="GL3" s="2"/>
      <c r="GM3" s="2"/>
      <c r="GN3" s="2"/>
      <c r="GO3" s="2"/>
      <c r="GP3" s="70"/>
      <c r="GR3" s="2"/>
      <c r="GS3" s="71"/>
      <c r="GT3" s="35"/>
      <c r="GU3" s="2"/>
      <c r="GV3" s="2"/>
      <c r="GW3" s="2"/>
      <c r="GX3" s="2"/>
      <c r="GY3" s="2"/>
      <c r="GZ3" s="2"/>
      <c r="HA3" s="70"/>
      <c r="HC3" s="2"/>
      <c r="HD3" s="71"/>
      <c r="HE3" s="35"/>
      <c r="HF3" s="2"/>
      <c r="HG3" s="2"/>
      <c r="HH3" s="2"/>
      <c r="HI3" s="2"/>
      <c r="HJ3" s="2"/>
      <c r="HK3" s="2"/>
      <c r="HL3" s="70"/>
      <c r="HN3" s="2"/>
      <c r="HO3" s="71"/>
      <c r="HP3" s="35"/>
      <c r="HQ3" s="2"/>
      <c r="HR3" s="2"/>
      <c r="HS3" s="2"/>
      <c r="HT3" s="2"/>
      <c r="HU3" s="2"/>
      <c r="HV3" s="2"/>
      <c r="HW3" s="70"/>
      <c r="HY3" s="2"/>
      <c r="HZ3" s="71"/>
      <c r="IA3" s="35"/>
      <c r="IB3" s="2"/>
      <c r="IC3" s="2"/>
      <c r="ID3" s="2"/>
      <c r="IE3" s="2"/>
      <c r="IF3" s="2"/>
      <c r="IG3" s="2"/>
      <c r="IH3" s="70"/>
      <c r="IJ3" s="2"/>
      <c r="IK3" s="2"/>
      <c r="IL3" s="80"/>
      <c r="IQ3" s="2"/>
    </row>
    <row r="4" spans="1:251" x14ac:dyDescent="0.25">
      <c r="A4" s="30">
        <v>2</v>
      </c>
      <c r="B4" s="59" t="s">
        <v>109</v>
      </c>
      <c r="C4" s="21"/>
      <c r="D4" s="60"/>
      <c r="E4" s="60" t="s">
        <v>110</v>
      </c>
      <c r="F4" s="61" t="s">
        <v>105</v>
      </c>
      <c r="G4" s="20" t="str">
        <f>IF(AND(OR($G$2="Y",$H$2="Y"),I4&lt;5,J4&lt;5),IF(AND(I4=#REF!,J4=#REF!),#REF!+1,1),"")</f>
        <v/>
      </c>
      <c r="H4" s="17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1" t="str">
        <f>IF(ISNA(VLOOKUP(E4,SortLookup!$A$1:$B$5,2,FALSE))," ",VLOOKUP(E4,SortLookup!$A$1:$B$5,2,FALSE))</f>
        <v xml:space="preserve"> </v>
      </c>
      <c r="J4" s="18" t="str">
        <f>IF(ISNA(VLOOKUP(F4,SortLookup!$A$7:$B$11,2,FALSE))," ",VLOOKUP(F4,SortLookup!$A$7:$B$11,2,FALSE))</f>
        <v xml:space="preserve"> </v>
      </c>
      <c r="K4" s="54">
        <f>L4+M4+O4</f>
        <v>30.39</v>
      </c>
      <c r="L4" s="55">
        <f>AB4+AO4+BA4+BL4+BY4+CJ4+CU4+DF4+DQ4+EB4+EM4+EX4+FI4+FT4+GE4+GP4+HA4+HL4+HW4+IH4</f>
        <v>25.39</v>
      </c>
      <c r="M4" s="33">
        <f>AD4+AQ4+BC4+BN4+CA4+CL4+CW4+DH4+DS4+ED4+EO4+EZ4+FK4+FV4+GG4+GR4+HC4+HN4+HY4+IJ4</f>
        <v>0</v>
      </c>
      <c r="N4" s="34">
        <f>O4</f>
        <v>5</v>
      </c>
      <c r="O4" s="56">
        <f>W4+AJ4+AV4+BG4+BT4+CE4+CP4+DA4+DL4+DW4+EH4+ES4+FD4+FO4+FZ4+GK4+GV4+HG4+HR4+IC4</f>
        <v>5</v>
      </c>
      <c r="P4" s="28">
        <v>25.39</v>
      </c>
      <c r="Q4" s="25"/>
      <c r="R4" s="25"/>
      <c r="S4" s="25"/>
      <c r="T4" s="25"/>
      <c r="U4" s="25"/>
      <c r="V4" s="25"/>
      <c r="W4" s="26">
        <v>5</v>
      </c>
      <c r="X4" s="26">
        <v>0</v>
      </c>
      <c r="Y4" s="26">
        <v>0</v>
      </c>
      <c r="Z4" s="26">
        <v>0</v>
      </c>
      <c r="AA4" s="27">
        <v>0</v>
      </c>
      <c r="AB4" s="24">
        <f>P4+Q4+R4+S4+T4+U4+V4</f>
        <v>25.39</v>
      </c>
      <c r="AC4" s="23">
        <f>W4</f>
        <v>5</v>
      </c>
      <c r="AD4" s="19">
        <f>(X4*3)+(Y4*10)+(Z4*5)+(AA4*20)</f>
        <v>0</v>
      </c>
      <c r="AE4" s="41">
        <f>AB4+AC4+AD4</f>
        <v>30.39</v>
      </c>
      <c r="AF4" s="84"/>
      <c r="AG4" s="85"/>
      <c r="AH4" s="85"/>
      <c r="AI4" s="85"/>
      <c r="AJ4" s="86"/>
      <c r="AK4" s="86"/>
      <c r="AL4" s="86"/>
      <c r="AM4" s="86"/>
      <c r="AN4" s="87"/>
      <c r="AO4" s="88">
        <f>AF4+AG4+AH4+AI4</f>
        <v>0</v>
      </c>
      <c r="AP4" s="89">
        <f>AJ4</f>
        <v>0</v>
      </c>
      <c r="AQ4" s="90">
        <f>(AK4*3)+(AL4*10)+(AM4*5)+(AN4*20)</f>
        <v>0</v>
      </c>
      <c r="AR4" s="91">
        <f>AO4+AP4+AQ4</f>
        <v>0</v>
      </c>
      <c r="AS4" s="28"/>
      <c r="AT4" s="25"/>
      <c r="AU4" s="25"/>
      <c r="AV4" s="26"/>
      <c r="AW4" s="26"/>
      <c r="AX4" s="26"/>
      <c r="AY4" s="26"/>
      <c r="AZ4" s="27"/>
      <c r="BA4" s="24">
        <f>AS4+AT4+AU4</f>
        <v>0</v>
      </c>
      <c r="BB4" s="23">
        <f>AV4/2</f>
        <v>0</v>
      </c>
      <c r="BC4" s="19">
        <f>(AW4*3)+(AX4*10)+(AY4*5)+(AZ4*20)</f>
        <v>0</v>
      </c>
      <c r="BD4" s="41">
        <f>BA4+BB4+BC4</f>
        <v>0</v>
      </c>
      <c r="BE4" s="24"/>
      <c r="BF4" s="39"/>
      <c r="BG4" s="26"/>
      <c r="BH4" s="26"/>
      <c r="BI4" s="26"/>
      <c r="BJ4" s="26"/>
      <c r="BK4" s="27"/>
      <c r="BL4" s="36">
        <f>BE4+BF4</f>
        <v>0</v>
      </c>
      <c r="BM4" s="34">
        <f>BG4/2</f>
        <v>0</v>
      </c>
      <c r="BN4" s="33">
        <f>(BH4*3)+(BI4*5)+(BJ4*5)+(BK4*20)</f>
        <v>0</v>
      </c>
      <c r="BO4" s="32">
        <f>BL4+BM4+BN4</f>
        <v>0</v>
      </c>
      <c r="BP4" s="28"/>
      <c r="BQ4" s="25"/>
      <c r="BR4" s="25"/>
      <c r="BS4" s="25"/>
      <c r="BT4" s="26"/>
      <c r="BU4" s="26"/>
      <c r="BV4" s="26"/>
      <c r="BW4" s="26"/>
      <c r="BX4" s="27"/>
      <c r="BY4" s="24">
        <f>BP4+BQ4+BR4+BS4</f>
        <v>0</v>
      </c>
      <c r="BZ4" s="23">
        <f>BT4</f>
        <v>0</v>
      </c>
      <c r="CA4" s="29">
        <f>(BU4*3)+(BV4*10)+(BW4*5)+(BX4*20)</f>
        <v>0</v>
      </c>
      <c r="CB4" s="69">
        <f>BY4+BZ4+CA4</f>
        <v>0</v>
      </c>
      <c r="CC4" s="28"/>
      <c r="CD4" s="25"/>
      <c r="CE4" s="26"/>
      <c r="CF4" s="26"/>
      <c r="CG4" s="26"/>
      <c r="CH4" s="26"/>
      <c r="CI4" s="27"/>
      <c r="CJ4" s="24">
        <f>CC4+CD4</f>
        <v>0</v>
      </c>
      <c r="CK4" s="23">
        <f>CE4/2</f>
        <v>0</v>
      </c>
      <c r="CL4" s="19">
        <f>(CF4*3)+(CG4*10)+(CH4*5)+(CI4*20)</f>
        <v>0</v>
      </c>
      <c r="CM4" s="65">
        <f>CJ4+CK4+CL4</f>
        <v>0</v>
      </c>
      <c r="CN4" s="2"/>
      <c r="CO4" s="2"/>
      <c r="CP4" s="2"/>
      <c r="CQ4" s="2"/>
      <c r="CR4" s="2"/>
      <c r="CS4" s="2"/>
      <c r="CT4" s="2"/>
      <c r="CU4" s="70"/>
      <c r="CW4" s="2"/>
      <c r="CX4" s="71"/>
      <c r="CY4" s="35"/>
      <c r="CZ4" s="2"/>
      <c r="DA4" s="2"/>
      <c r="DB4" s="2"/>
      <c r="DC4" s="2"/>
      <c r="DD4" s="2"/>
      <c r="DE4" s="2"/>
      <c r="DF4" s="70"/>
      <c r="DH4" s="2"/>
      <c r="DI4" s="71"/>
      <c r="DJ4" s="35"/>
      <c r="DK4" s="2"/>
      <c r="DL4" s="2"/>
      <c r="DM4" s="2"/>
      <c r="DN4" s="2"/>
      <c r="DO4" s="2"/>
      <c r="DP4" s="2"/>
      <c r="DQ4" s="70"/>
      <c r="DS4" s="2"/>
      <c r="DT4" s="71"/>
      <c r="DU4" s="35"/>
      <c r="DV4" s="2"/>
      <c r="DW4" s="2"/>
      <c r="DX4" s="2"/>
      <c r="DY4" s="2"/>
      <c r="DZ4" s="2"/>
      <c r="EA4" s="2"/>
      <c r="EB4" s="70"/>
      <c r="ED4" s="2"/>
      <c r="EE4" s="71"/>
      <c r="EF4" s="35"/>
      <c r="EG4" s="2"/>
      <c r="EH4" s="2"/>
      <c r="EI4" s="2"/>
      <c r="EJ4" s="2"/>
      <c r="EK4" s="2"/>
      <c r="EL4" s="2"/>
      <c r="EM4" s="70"/>
      <c r="EO4" s="2"/>
      <c r="EP4" s="71"/>
      <c r="EQ4" s="35"/>
      <c r="ER4" s="2"/>
      <c r="ES4" s="2"/>
      <c r="ET4" s="2"/>
      <c r="EU4" s="2"/>
      <c r="EV4" s="2"/>
      <c r="EW4" s="2"/>
      <c r="EX4" s="70"/>
      <c r="EZ4" s="2"/>
      <c r="FA4" s="71"/>
      <c r="FB4" s="35"/>
      <c r="FC4" s="2"/>
      <c r="FD4" s="2"/>
      <c r="FE4" s="2"/>
      <c r="FF4" s="2"/>
      <c r="FG4" s="2"/>
      <c r="FH4" s="2"/>
      <c r="FI4" s="70"/>
      <c r="FK4" s="2"/>
      <c r="FL4" s="71"/>
      <c r="FM4" s="35"/>
      <c r="FN4" s="2"/>
      <c r="FO4" s="2"/>
      <c r="FP4" s="2"/>
      <c r="FQ4" s="2"/>
      <c r="FR4" s="2"/>
      <c r="FS4" s="2"/>
      <c r="FT4" s="70"/>
      <c r="FV4" s="2"/>
      <c r="FW4" s="71"/>
      <c r="FX4" s="35"/>
      <c r="FY4" s="2"/>
      <c r="FZ4" s="2"/>
      <c r="GA4" s="2"/>
      <c r="GB4" s="2"/>
      <c r="GC4" s="2"/>
      <c r="GD4" s="2"/>
      <c r="GE4" s="70"/>
      <c r="GG4" s="2"/>
      <c r="GH4" s="71"/>
      <c r="GI4" s="35"/>
      <c r="GJ4" s="2"/>
      <c r="GK4" s="2"/>
      <c r="GL4" s="2"/>
      <c r="GM4" s="2"/>
      <c r="GN4" s="2"/>
      <c r="GO4" s="2"/>
      <c r="GP4" s="70"/>
      <c r="GR4" s="2"/>
      <c r="GS4" s="71"/>
      <c r="GT4" s="35"/>
      <c r="GU4" s="2"/>
      <c r="GV4" s="2"/>
      <c r="GW4" s="2"/>
      <c r="GX4" s="2"/>
      <c r="GY4" s="2"/>
      <c r="GZ4" s="2"/>
      <c r="HA4" s="70"/>
      <c r="HC4" s="2"/>
      <c r="HD4" s="71"/>
      <c r="HE4" s="35"/>
      <c r="HF4" s="2"/>
      <c r="HG4" s="2"/>
      <c r="HH4" s="2"/>
      <c r="HI4" s="2"/>
      <c r="HJ4" s="2"/>
      <c r="HK4" s="2"/>
      <c r="HL4" s="70"/>
      <c r="HN4" s="2"/>
      <c r="HO4" s="71"/>
      <c r="HP4" s="35"/>
      <c r="HQ4" s="2"/>
      <c r="HR4" s="2"/>
      <c r="HS4" s="2"/>
      <c r="HT4" s="2"/>
      <c r="HU4" s="2"/>
      <c r="HV4" s="2"/>
      <c r="HW4" s="70"/>
      <c r="HY4" s="2"/>
      <c r="HZ4" s="71"/>
      <c r="IA4" s="35"/>
      <c r="IB4" s="2"/>
      <c r="IC4" s="2"/>
      <c r="ID4" s="2"/>
      <c r="IE4" s="2"/>
      <c r="IF4" s="2"/>
      <c r="IG4" s="2"/>
      <c r="IH4" s="70"/>
      <c r="IJ4" s="2"/>
      <c r="IK4" s="2"/>
      <c r="IL4" s="80"/>
      <c r="IQ4" s="2"/>
    </row>
    <row r="5" spans="1:251" x14ac:dyDescent="0.25">
      <c r="A5" s="30">
        <v>3</v>
      </c>
      <c r="B5" s="59" t="s">
        <v>114</v>
      </c>
      <c r="C5" s="21"/>
      <c r="D5" s="60"/>
      <c r="E5" s="60" t="s">
        <v>110</v>
      </c>
      <c r="F5" s="61" t="s">
        <v>105</v>
      </c>
      <c r="G5" s="20" t="str">
        <f>IF(AND(OR($G$2="Y",$H$2="Y"),I5&lt;5,J5&lt;5),IF(AND(I5=#REF!,J5=#REF!),#REF!+1,1),"")</f>
        <v/>
      </c>
      <c r="H5" s="17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1" t="str">
        <f>IF(ISNA(VLOOKUP(E5,SortLookup!$A$1:$B$5,2,FALSE))," ",VLOOKUP(E5,SortLookup!$A$1:$B$5,2,FALSE))</f>
        <v xml:space="preserve"> </v>
      </c>
      <c r="J5" s="18" t="str">
        <f>IF(ISNA(VLOOKUP(F5,SortLookup!$A$7:$B$11,2,FALSE))," ",VLOOKUP(F5,SortLookup!$A$7:$B$11,2,FALSE))</f>
        <v xml:space="preserve"> </v>
      </c>
      <c r="K5" s="54">
        <f>L5+M5+O5</f>
        <v>35.409999999999997</v>
      </c>
      <c r="L5" s="55">
        <f>AB5+AO5+BA5+BL5+BY5+CJ5+CU5+DF5+DQ5+EB5+EM5+EX5+FI5+FT5+GE5+GP5+HA5+HL5+HW5+IH5</f>
        <v>35.409999999999997</v>
      </c>
      <c r="M5" s="33">
        <f>AD5+AQ5+BC5+BN5+CA5+CL5+CW5+DH5+DS5+ED5+EO5+EZ5+FK5+FV5+GG5+GR5+HC5+HN5+HY5+IJ5</f>
        <v>0</v>
      </c>
      <c r="N5" s="34">
        <f>O5</f>
        <v>0</v>
      </c>
      <c r="O5" s="56">
        <f>W5+AJ5+AV5+BG5+BT5+CE5+CP5+DA5+DL5+DW5+EH5+ES5+FD5+FO5+FZ5+GK5+GV5+HG5+HR5+IC5</f>
        <v>0</v>
      </c>
      <c r="P5" s="28">
        <v>35.409999999999997</v>
      </c>
      <c r="Q5" s="25"/>
      <c r="R5" s="25"/>
      <c r="S5" s="25"/>
      <c r="T5" s="25"/>
      <c r="U5" s="25"/>
      <c r="V5" s="25"/>
      <c r="W5" s="26">
        <v>0</v>
      </c>
      <c r="X5" s="26">
        <v>0</v>
      </c>
      <c r="Y5" s="26">
        <v>0</v>
      </c>
      <c r="Z5" s="26">
        <v>0</v>
      </c>
      <c r="AA5" s="27">
        <v>0</v>
      </c>
      <c r="AB5" s="24">
        <f>P5+Q5+R5+S5+T5+U5+V5</f>
        <v>35.409999999999997</v>
      </c>
      <c r="AC5" s="23">
        <f>W5</f>
        <v>0</v>
      </c>
      <c r="AD5" s="19">
        <f>(X5*3)+(Y5*10)+(Z5*5)+(AA5*20)</f>
        <v>0</v>
      </c>
      <c r="AE5" s="41">
        <f>AB5+AC5+AD5</f>
        <v>35.409999999999997</v>
      </c>
      <c r="AF5" s="84"/>
      <c r="AG5" s="85"/>
      <c r="AH5" s="85"/>
      <c r="AI5" s="85"/>
      <c r="AJ5" s="86"/>
      <c r="AK5" s="86"/>
      <c r="AL5" s="86"/>
      <c r="AM5" s="86"/>
      <c r="AN5" s="87"/>
      <c r="AO5" s="88">
        <f>AF5+AG5+AH5+AI5</f>
        <v>0</v>
      </c>
      <c r="AP5" s="89">
        <f>AJ5</f>
        <v>0</v>
      </c>
      <c r="AQ5" s="90">
        <f>(AK5*3)+(AL5*10)+(AM5*5)+(AN5*20)</f>
        <v>0</v>
      </c>
      <c r="AR5" s="91">
        <f>AO5+AP5+AQ5</f>
        <v>0</v>
      </c>
      <c r="AS5" s="28"/>
      <c r="AT5" s="25"/>
      <c r="AU5" s="25"/>
      <c r="AV5" s="26"/>
      <c r="AW5" s="26"/>
      <c r="AX5" s="26"/>
      <c r="AY5" s="26"/>
      <c r="AZ5" s="27"/>
      <c r="BA5" s="24">
        <f>AS5+AT5+AU5</f>
        <v>0</v>
      </c>
      <c r="BB5" s="23">
        <f>AV5/2</f>
        <v>0</v>
      </c>
      <c r="BC5" s="19">
        <f>(AW5*3)+(AX5*10)+(AY5*5)+(AZ5*20)</f>
        <v>0</v>
      </c>
      <c r="BD5" s="41">
        <f>BA5+BB5+BC5</f>
        <v>0</v>
      </c>
      <c r="BE5" s="24"/>
      <c r="BF5" s="39"/>
      <c r="BG5" s="26"/>
      <c r="BH5" s="26"/>
      <c r="BI5" s="26"/>
      <c r="BJ5" s="26"/>
      <c r="BK5" s="27"/>
      <c r="BL5" s="36">
        <f>BE5+BF5</f>
        <v>0</v>
      </c>
      <c r="BM5" s="34">
        <f>BG5/2</f>
        <v>0</v>
      </c>
      <c r="BN5" s="33">
        <f>(BH5*3)+(BI5*5)+(BJ5*5)+(BK5*20)</f>
        <v>0</v>
      </c>
      <c r="BO5" s="32">
        <f>BL5+BM5+BN5</f>
        <v>0</v>
      </c>
      <c r="BP5" s="28"/>
      <c r="BQ5" s="25"/>
      <c r="BR5" s="25"/>
      <c r="BS5" s="25"/>
      <c r="BT5" s="26"/>
      <c r="BU5" s="26"/>
      <c r="BV5" s="26"/>
      <c r="BW5" s="26"/>
      <c r="BX5" s="27"/>
      <c r="BY5" s="24">
        <f>BP5+BQ5+BR5+BS5</f>
        <v>0</v>
      </c>
      <c r="BZ5" s="23">
        <f>BT5</f>
        <v>0</v>
      </c>
      <c r="CA5" s="29">
        <f>(BU5*3)+(BV5*10)+(BW5*5)+(BX5*20)</f>
        <v>0</v>
      </c>
      <c r="CB5" s="69">
        <f>BY5+BZ5+CA5</f>
        <v>0</v>
      </c>
      <c r="CC5" s="28"/>
      <c r="CD5" s="25"/>
      <c r="CE5" s="26"/>
      <c r="CF5" s="26"/>
      <c r="CG5" s="26"/>
      <c r="CH5" s="26"/>
      <c r="CI5" s="27"/>
      <c r="CJ5" s="24">
        <f>CC5+CD5</f>
        <v>0</v>
      </c>
      <c r="CK5" s="23">
        <f>CE5/2</f>
        <v>0</v>
      </c>
      <c r="CL5" s="19">
        <f>(CF5*3)+(CG5*10)+(CH5*5)+(CI5*20)</f>
        <v>0</v>
      </c>
      <c r="CM5" s="65">
        <f>CJ5+CK5+CL5</f>
        <v>0</v>
      </c>
      <c r="CN5" s="2"/>
      <c r="CO5" s="2"/>
      <c r="CP5" s="2"/>
      <c r="CQ5" s="2"/>
      <c r="CR5" s="2"/>
      <c r="CS5" s="2"/>
      <c r="CT5" s="2"/>
      <c r="CU5" s="70"/>
      <c r="CW5" s="2"/>
      <c r="CX5" s="71"/>
      <c r="CY5" s="35"/>
      <c r="CZ5" s="2"/>
      <c r="DA5" s="2"/>
      <c r="DB5" s="2"/>
      <c r="DC5" s="2"/>
      <c r="DD5" s="2"/>
      <c r="DE5" s="2"/>
      <c r="DF5" s="70"/>
      <c r="DH5" s="2"/>
      <c r="DI5" s="71"/>
      <c r="DJ5" s="35"/>
      <c r="DK5" s="2"/>
      <c r="DL5" s="2"/>
      <c r="DM5" s="2"/>
      <c r="DN5" s="2"/>
      <c r="DO5" s="2"/>
      <c r="DP5" s="2"/>
      <c r="DQ5" s="70"/>
      <c r="DS5" s="2"/>
      <c r="DT5" s="71"/>
      <c r="DU5" s="35"/>
      <c r="DV5" s="2"/>
      <c r="DW5" s="2"/>
      <c r="DX5" s="2"/>
      <c r="DY5" s="2"/>
      <c r="DZ5" s="2"/>
      <c r="EA5" s="2"/>
      <c r="EB5" s="70"/>
      <c r="ED5" s="2"/>
      <c r="EE5" s="71"/>
      <c r="EF5" s="35"/>
      <c r="EG5" s="2"/>
      <c r="EH5" s="2"/>
      <c r="EI5" s="2"/>
      <c r="EJ5" s="2"/>
      <c r="EK5" s="2"/>
      <c r="EL5" s="2"/>
      <c r="EM5" s="70"/>
      <c r="EO5" s="2"/>
      <c r="EP5" s="71"/>
      <c r="EQ5" s="35"/>
      <c r="ER5" s="2"/>
      <c r="ES5" s="2"/>
      <c r="ET5" s="2"/>
      <c r="EU5" s="2"/>
      <c r="EV5" s="2"/>
      <c r="EW5" s="2"/>
      <c r="EX5" s="70"/>
      <c r="EZ5" s="2"/>
      <c r="FA5" s="71"/>
      <c r="FB5" s="35"/>
      <c r="FC5" s="2"/>
      <c r="FD5" s="2"/>
      <c r="FE5" s="2"/>
      <c r="FF5" s="2"/>
      <c r="FG5" s="2"/>
      <c r="FH5" s="2"/>
      <c r="FI5" s="70"/>
      <c r="FK5" s="2"/>
      <c r="FL5" s="71"/>
      <c r="FM5" s="35"/>
      <c r="FN5" s="2"/>
      <c r="FO5" s="2"/>
      <c r="FP5" s="2"/>
      <c r="FQ5" s="2"/>
      <c r="FR5" s="2"/>
      <c r="FS5" s="2"/>
      <c r="FT5" s="70"/>
      <c r="FV5" s="2"/>
      <c r="FW5" s="71"/>
      <c r="FX5" s="35"/>
      <c r="FY5" s="2"/>
      <c r="FZ5" s="2"/>
      <c r="GA5" s="2"/>
      <c r="GB5" s="2"/>
      <c r="GC5" s="2"/>
      <c r="GD5" s="2"/>
      <c r="GE5" s="70"/>
      <c r="GG5" s="2"/>
      <c r="GH5" s="71"/>
      <c r="GI5" s="35"/>
      <c r="GJ5" s="2"/>
      <c r="GK5" s="2"/>
      <c r="GL5" s="2"/>
      <c r="GM5" s="2"/>
      <c r="GN5" s="2"/>
      <c r="GO5" s="2"/>
      <c r="GP5" s="70"/>
      <c r="GR5" s="2"/>
      <c r="GS5" s="71"/>
      <c r="GT5" s="35"/>
      <c r="GU5" s="2"/>
      <c r="GV5" s="2"/>
      <c r="GW5" s="2"/>
      <c r="GX5" s="2"/>
      <c r="GY5" s="2"/>
      <c r="GZ5" s="2"/>
      <c r="HA5" s="70"/>
      <c r="HC5" s="2"/>
      <c r="HD5" s="71"/>
      <c r="HE5" s="35"/>
      <c r="HF5" s="2"/>
      <c r="HG5" s="2"/>
      <c r="HH5" s="2"/>
      <c r="HI5" s="2"/>
      <c r="HJ5" s="2"/>
      <c r="HK5" s="2"/>
      <c r="HL5" s="70"/>
      <c r="HN5" s="2"/>
      <c r="HO5" s="71"/>
      <c r="HP5" s="35"/>
      <c r="HQ5" s="2"/>
      <c r="HR5" s="2"/>
      <c r="HS5" s="2"/>
      <c r="HT5" s="2"/>
      <c r="HU5" s="2"/>
      <c r="HV5" s="2"/>
      <c r="HW5" s="70"/>
      <c r="HY5" s="2"/>
      <c r="HZ5" s="71"/>
      <c r="IA5" s="35"/>
      <c r="IB5" s="2"/>
      <c r="IC5" s="2"/>
      <c r="ID5" s="2"/>
      <c r="IE5" s="2"/>
      <c r="IF5" s="2"/>
      <c r="IG5" s="2"/>
      <c r="IH5" s="70"/>
      <c r="IJ5" s="2"/>
      <c r="IK5" s="2"/>
      <c r="IL5" s="80"/>
      <c r="IM5" s="2"/>
      <c r="IN5" s="2"/>
      <c r="IO5" s="2"/>
      <c r="IP5" s="2"/>
      <c r="IQ5" s="2"/>
    </row>
    <row r="6" spans="1:251" x14ac:dyDescent="0.25">
      <c r="A6" s="30">
        <v>4</v>
      </c>
      <c r="B6" s="21" t="s">
        <v>115</v>
      </c>
      <c r="C6" s="21"/>
      <c r="D6" s="22"/>
      <c r="E6" s="22" t="s">
        <v>110</v>
      </c>
      <c r="F6" s="83" t="s">
        <v>105</v>
      </c>
      <c r="G6" s="20" t="str">
        <f>IF(AND(OR($G$2="Y",$H$2="Y"),I6&lt;5,J6&lt;5),IF(AND(I6=#REF!,J6=#REF!),#REF!+1,1),"")</f>
        <v/>
      </c>
      <c r="H6" s="17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1" t="str">
        <f>IF(ISNA(VLOOKUP(E6,SortLookup!$A$1:$B$5,2,FALSE))," ",VLOOKUP(E6,SortLookup!$A$1:$B$5,2,FALSE))</f>
        <v xml:space="preserve"> </v>
      </c>
      <c r="J6" s="18" t="str">
        <f>IF(ISNA(VLOOKUP(F6,SortLookup!$A$7:$B$11,2,FALSE))," ",VLOOKUP(F6,SortLookup!$A$7:$B$11,2,FALSE))</f>
        <v xml:space="preserve"> </v>
      </c>
      <c r="K6" s="54">
        <f>L6+M6+N6</f>
        <v>54.6</v>
      </c>
      <c r="L6" s="55">
        <f>AB6+BA6+BL6+BY6+CJ6+CU6+DF6+DQ6+EB6+EM6+EX6+FI6+FT6+GE6+GP6+HA6+HL6+HW6+IH6</f>
        <v>52.1</v>
      </c>
      <c r="M6" s="33">
        <f>AD6+BC6+BN6+CA6+CL6+CW6+DH6+DS6+ED6+EO6+EZ6+FK6+FV6+GG6+GR6+HC6+HN6+HY6+IJ6</f>
        <v>0</v>
      </c>
      <c r="N6" s="34">
        <f>O6/2</f>
        <v>2.5</v>
      </c>
      <c r="O6" s="56">
        <f>W6+AV6+BG6+BT6+CE6+CP6+DA6+DL6+DW6+EH6+ES6+FD6+FO6+FZ6+GK6+GV6+HG6+HR6+IC6</f>
        <v>5</v>
      </c>
      <c r="P6" s="28">
        <v>52.1</v>
      </c>
      <c r="Q6" s="25"/>
      <c r="R6" s="25"/>
      <c r="S6" s="25"/>
      <c r="T6" s="25"/>
      <c r="U6" s="25"/>
      <c r="V6" s="25"/>
      <c r="W6" s="26">
        <v>5</v>
      </c>
      <c r="X6" s="26">
        <v>0</v>
      </c>
      <c r="Y6" s="26">
        <v>0</v>
      </c>
      <c r="Z6" s="26">
        <v>0</v>
      </c>
      <c r="AA6" s="27">
        <v>0</v>
      </c>
      <c r="AB6" s="24">
        <f>P6+Q6+R6+S6+T6+U6+V6</f>
        <v>52.1</v>
      </c>
      <c r="AC6" s="23">
        <f>W6</f>
        <v>5</v>
      </c>
      <c r="AD6" s="19">
        <f>(X6*3)+(Y6*10)+(Z6*5)+(AA6*20)</f>
        <v>0</v>
      </c>
      <c r="AE6" s="41">
        <f>AB6+AC6+AD6</f>
        <v>57.1</v>
      </c>
      <c r="AF6" s="84"/>
      <c r="AG6" s="85"/>
      <c r="AH6" s="85"/>
      <c r="AI6" s="85"/>
      <c r="AJ6" s="86"/>
      <c r="AK6" s="86"/>
      <c r="AL6" s="86"/>
      <c r="AM6" s="86"/>
      <c r="AN6" s="87"/>
      <c r="AO6" s="88">
        <f>AF6+AG6+AH6+AI6</f>
        <v>0</v>
      </c>
      <c r="AP6" s="89">
        <f>AJ6</f>
        <v>0</v>
      </c>
      <c r="AQ6" s="90">
        <f>(AK6*3)+(AL6*10)+(AM6*5)+(AN6*20)</f>
        <v>0</v>
      </c>
      <c r="AR6" s="91">
        <f>AO6+AP6+AQ6</f>
        <v>0</v>
      </c>
      <c r="AS6" s="28"/>
      <c r="AT6" s="25"/>
      <c r="AU6" s="25"/>
      <c r="AV6" s="26"/>
      <c r="AW6" s="26"/>
      <c r="AX6" s="26"/>
      <c r="AY6" s="26"/>
      <c r="AZ6" s="27"/>
      <c r="BA6" s="24">
        <f>AS6+AT6+AU6</f>
        <v>0</v>
      </c>
      <c r="BB6" s="23">
        <f>AV6/2</f>
        <v>0</v>
      </c>
      <c r="BC6" s="19">
        <f>(AW6*3)+(AX6*5)+(AY6*5)+(AZ6*20)</f>
        <v>0</v>
      </c>
      <c r="BD6" s="41">
        <f>BA6+BB6+BC6</f>
        <v>0</v>
      </c>
      <c r="BE6" s="24"/>
      <c r="BF6" s="39"/>
      <c r="BG6" s="26"/>
      <c r="BH6" s="26"/>
      <c r="BI6" s="26"/>
      <c r="BJ6" s="26"/>
      <c r="BK6" s="27"/>
      <c r="BL6" s="36">
        <f>BE6+BF6</f>
        <v>0</v>
      </c>
      <c r="BM6" s="34">
        <f>BG6/2</f>
        <v>0</v>
      </c>
      <c r="BN6" s="33">
        <f>(BH6*3)+(BI6*5)+(BJ6*5)+(BK6*20)</f>
        <v>0</v>
      </c>
      <c r="BO6" s="32">
        <f>BL6+BM6+BN6</f>
        <v>0</v>
      </c>
      <c r="BP6" s="28"/>
      <c r="BQ6" s="25"/>
      <c r="BR6" s="25"/>
      <c r="BS6" s="25"/>
      <c r="BT6" s="26"/>
      <c r="BU6" s="26"/>
      <c r="BV6" s="26"/>
      <c r="BW6" s="26"/>
      <c r="BX6" s="27"/>
      <c r="BY6" s="24">
        <f>BP6+BQ6+BR6+BS6</f>
        <v>0</v>
      </c>
      <c r="BZ6" s="23">
        <f>BT6/2</f>
        <v>0</v>
      </c>
      <c r="CA6" s="29">
        <f>(BU6*3)+(BV6*5)+(BW6*5)+(BX6*20)</f>
        <v>0</v>
      </c>
      <c r="CB6" s="69">
        <f>BY6+BZ6+CA6</f>
        <v>0</v>
      </c>
      <c r="CC6" s="28"/>
      <c r="CD6" s="25"/>
      <c r="CE6" s="26"/>
      <c r="CF6" s="26"/>
      <c r="CG6" s="26"/>
      <c r="CH6" s="26"/>
      <c r="CI6" s="27"/>
      <c r="CJ6" s="24">
        <f>CC6+CD6</f>
        <v>0</v>
      </c>
      <c r="CK6" s="23">
        <f>CE6/2</f>
        <v>0</v>
      </c>
      <c r="CL6" s="19">
        <f>(CF6*3)+(CG6*5)+(CH6*5)+(CI6*20)</f>
        <v>0</v>
      </c>
      <c r="CM6" s="65">
        <f>CJ6+CK6+CL6</f>
        <v>0</v>
      </c>
      <c r="CN6" s="2"/>
      <c r="CO6" s="2"/>
      <c r="CP6" s="2"/>
      <c r="CQ6" s="2"/>
      <c r="CR6" s="2"/>
      <c r="CS6" s="2"/>
      <c r="CT6" s="2"/>
      <c r="CU6" s="70"/>
      <c r="CW6" s="2"/>
      <c r="CX6" s="71"/>
      <c r="CY6" s="35"/>
      <c r="CZ6" s="2"/>
      <c r="DA6" s="2"/>
      <c r="DB6" s="2"/>
      <c r="DC6" s="2"/>
      <c r="DD6" s="2"/>
      <c r="DE6" s="2"/>
      <c r="DF6" s="70"/>
      <c r="DH6" s="2"/>
      <c r="DI6" s="71"/>
      <c r="DJ6" s="35"/>
      <c r="DK6" s="2"/>
      <c r="DL6" s="2"/>
      <c r="DM6" s="2"/>
      <c r="DN6" s="2"/>
      <c r="DO6" s="2"/>
      <c r="DP6" s="2"/>
      <c r="DQ6" s="70"/>
      <c r="DS6" s="2"/>
      <c r="DT6" s="71"/>
      <c r="DU6" s="35"/>
      <c r="DV6" s="2"/>
      <c r="DW6" s="2"/>
      <c r="DX6" s="2"/>
      <c r="DY6" s="2"/>
      <c r="DZ6" s="2"/>
      <c r="EA6" s="2"/>
      <c r="EB6" s="70"/>
      <c r="ED6" s="2"/>
      <c r="EE6" s="71"/>
      <c r="EF6" s="35"/>
      <c r="EG6" s="2"/>
      <c r="EH6" s="2"/>
      <c r="EI6" s="2"/>
      <c r="EJ6" s="2"/>
      <c r="EK6" s="2"/>
      <c r="EL6" s="2"/>
      <c r="EM6" s="70"/>
      <c r="EO6" s="2"/>
      <c r="EP6" s="71"/>
      <c r="EQ6" s="35"/>
      <c r="ER6" s="2"/>
      <c r="ES6" s="2"/>
      <c r="ET6" s="2"/>
      <c r="EU6" s="2"/>
      <c r="EV6" s="2"/>
      <c r="EW6" s="2"/>
      <c r="EX6" s="70"/>
      <c r="EZ6" s="2"/>
      <c r="FA6" s="71"/>
      <c r="FB6" s="35"/>
      <c r="FC6" s="2"/>
      <c r="FD6" s="2"/>
      <c r="FE6" s="2"/>
      <c r="FF6" s="2"/>
      <c r="FG6" s="2"/>
      <c r="FH6" s="2"/>
      <c r="FI6" s="70"/>
      <c r="FK6" s="2"/>
      <c r="FL6" s="71"/>
      <c r="FM6" s="35"/>
      <c r="FN6" s="2"/>
      <c r="FO6" s="2"/>
      <c r="FP6" s="2"/>
      <c r="FQ6" s="2"/>
      <c r="FR6" s="2"/>
      <c r="FS6" s="2"/>
      <c r="FT6" s="70"/>
      <c r="FV6" s="2"/>
      <c r="FW6" s="71"/>
      <c r="FX6" s="35"/>
      <c r="FY6" s="2"/>
      <c r="FZ6" s="2"/>
      <c r="GA6" s="2"/>
      <c r="GB6" s="2"/>
      <c r="GC6" s="2"/>
      <c r="GD6" s="2"/>
      <c r="GE6" s="70"/>
      <c r="GG6" s="2"/>
      <c r="GH6" s="71"/>
      <c r="GI6" s="35"/>
      <c r="GJ6" s="2"/>
      <c r="GK6" s="2"/>
      <c r="GL6" s="2"/>
      <c r="GM6" s="2"/>
      <c r="GN6" s="2"/>
      <c r="GO6" s="2"/>
      <c r="GP6" s="70"/>
      <c r="GR6" s="2"/>
      <c r="GS6" s="71"/>
      <c r="GT6" s="35"/>
      <c r="GU6" s="2"/>
      <c r="GV6" s="2"/>
      <c r="GW6" s="2"/>
      <c r="GX6" s="2"/>
      <c r="GY6" s="2"/>
      <c r="GZ6" s="2"/>
      <c r="HA6" s="70"/>
      <c r="HC6" s="2"/>
      <c r="HD6" s="71"/>
      <c r="HE6" s="35"/>
      <c r="HF6" s="2"/>
      <c r="HG6" s="2"/>
      <c r="HH6" s="2"/>
      <c r="HI6" s="2"/>
      <c r="HJ6" s="2"/>
      <c r="HK6" s="2"/>
      <c r="HL6" s="70"/>
      <c r="HN6" s="2"/>
      <c r="HO6" s="71"/>
      <c r="HP6" s="35"/>
      <c r="HQ6" s="2"/>
      <c r="HR6" s="2"/>
      <c r="HS6" s="2"/>
      <c r="HT6" s="2"/>
      <c r="HU6" s="2"/>
      <c r="HV6" s="2"/>
      <c r="HW6" s="70"/>
      <c r="HY6" s="2"/>
      <c r="HZ6" s="71"/>
      <c r="IA6" s="35"/>
      <c r="IB6" s="2"/>
      <c r="IC6" s="2"/>
      <c r="ID6" s="2"/>
      <c r="IE6" s="2"/>
      <c r="IF6" s="2"/>
      <c r="IG6" s="2"/>
      <c r="IH6" s="70"/>
      <c r="IJ6" s="2"/>
      <c r="IK6" s="2"/>
      <c r="IL6" s="80"/>
      <c r="IM6" s="2"/>
      <c r="IN6" s="2"/>
      <c r="IO6" s="2"/>
      <c r="IP6" s="2"/>
      <c r="IQ6" s="2"/>
    </row>
    <row r="7" spans="1:251" ht="13.8" thickBot="1" x14ac:dyDescent="0.3">
      <c r="A7" s="30">
        <v>5</v>
      </c>
      <c r="B7" s="21" t="s">
        <v>112</v>
      </c>
      <c r="C7" s="21"/>
      <c r="D7" s="22"/>
      <c r="E7" s="22" t="s">
        <v>110</v>
      </c>
      <c r="F7" s="83" t="s">
        <v>105</v>
      </c>
      <c r="G7" s="20" t="str">
        <f>IF(AND(OR($G$2="Y",$H$2="Y"),I7&lt;5,J7&lt;5),IF(AND(I7=#REF!,J7=#REF!),#REF!+1,1),"")</f>
        <v/>
      </c>
      <c r="H7" s="17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1" t="str">
        <f>IF(ISNA(VLOOKUP(E7,SortLookup!$A$1:$B$5,2,FALSE))," ",VLOOKUP(E7,SortLookup!$A$1:$B$5,2,FALSE))</f>
        <v xml:space="preserve"> </v>
      </c>
      <c r="J7" s="18" t="str">
        <f>IF(ISNA(VLOOKUP(F7,SortLookup!$A$7:$B$11,2,FALSE))," ",VLOOKUP(F7,SortLookup!$A$7:$B$11,2,FALSE))</f>
        <v xml:space="preserve"> </v>
      </c>
      <c r="K7" s="54" t="s">
        <v>113</v>
      </c>
      <c r="L7" s="55"/>
      <c r="M7" s="33"/>
      <c r="N7" s="34">
        <f>O7/2</f>
        <v>0</v>
      </c>
      <c r="O7" s="56"/>
      <c r="P7" s="28"/>
      <c r="Q7" s="25"/>
      <c r="R7" s="25"/>
      <c r="S7" s="25"/>
      <c r="T7" s="25"/>
      <c r="U7" s="25"/>
      <c r="V7" s="25"/>
      <c r="W7" s="26"/>
      <c r="X7" s="26"/>
      <c r="Y7" s="26"/>
      <c r="Z7" s="26"/>
      <c r="AA7" s="27"/>
      <c r="AB7" s="24"/>
      <c r="AC7" s="23"/>
      <c r="AD7" s="19"/>
      <c r="AE7" s="41" t="s">
        <v>113</v>
      </c>
      <c r="AF7" s="84"/>
      <c r="AG7" s="85"/>
      <c r="AH7" s="85"/>
      <c r="AI7" s="85"/>
      <c r="AJ7" s="86"/>
      <c r="AK7" s="86"/>
      <c r="AL7" s="86"/>
      <c r="AM7" s="86"/>
      <c r="AN7" s="87"/>
      <c r="AO7" s="88">
        <f>AF7+AG7+AH7+AI7</f>
        <v>0</v>
      </c>
      <c r="AP7" s="89">
        <f>AJ7</f>
        <v>0</v>
      </c>
      <c r="AQ7" s="90">
        <f>(AK7*3)+(AL7*10)+(AM7*5)+(AN7*20)</f>
        <v>0</v>
      </c>
      <c r="AR7" s="91">
        <f>AO7+AP7+AQ7</f>
        <v>0</v>
      </c>
      <c r="AS7" s="28"/>
      <c r="AT7" s="25"/>
      <c r="AU7" s="25"/>
      <c r="AV7" s="26"/>
      <c r="AW7" s="26"/>
      <c r="AX7" s="26"/>
      <c r="AY7" s="26"/>
      <c r="AZ7" s="27"/>
      <c r="BA7" s="24">
        <f>AS7+AT7+AU7</f>
        <v>0</v>
      </c>
      <c r="BB7" s="23">
        <f>AV7/2</f>
        <v>0</v>
      </c>
      <c r="BC7" s="19">
        <f>(AW7*3)+(AX7*5)+(AY7*5)+(AZ7*20)</f>
        <v>0</v>
      </c>
      <c r="BD7" s="41">
        <f>BA7+BB7+BC7</f>
        <v>0</v>
      </c>
      <c r="BE7" s="24"/>
      <c r="BF7" s="39"/>
      <c r="BG7" s="26"/>
      <c r="BH7" s="26"/>
      <c r="BI7" s="26"/>
      <c r="BJ7" s="26"/>
      <c r="BK7" s="27"/>
      <c r="BL7" s="36">
        <f>BE7+BF7</f>
        <v>0</v>
      </c>
      <c r="BM7" s="34">
        <f>BG7/2</f>
        <v>0</v>
      </c>
      <c r="BN7" s="33">
        <f>(BH7*3)+(BI7*5)+(BJ7*5)+(BK7*20)</f>
        <v>0</v>
      </c>
      <c r="BO7" s="32">
        <f>BL7+BM7+BN7</f>
        <v>0</v>
      </c>
      <c r="BP7" s="28"/>
      <c r="BQ7" s="25"/>
      <c r="BR7" s="25"/>
      <c r="BS7" s="25"/>
      <c r="BT7" s="26"/>
      <c r="BU7" s="26"/>
      <c r="BV7" s="26"/>
      <c r="BW7" s="26"/>
      <c r="BX7" s="27"/>
      <c r="BY7" s="24">
        <f>BP7+BQ7+BR7+BS7</f>
        <v>0</v>
      </c>
      <c r="BZ7" s="23">
        <f>BT7/2</f>
        <v>0</v>
      </c>
      <c r="CA7" s="29">
        <f>(BU7*3)+(BV7*5)+(BW7*5)+(BX7*20)</f>
        <v>0</v>
      </c>
      <c r="CB7" s="69">
        <f>BY7+BZ7+CA7</f>
        <v>0</v>
      </c>
      <c r="CC7" s="28"/>
      <c r="CD7" s="25"/>
      <c r="CE7" s="26"/>
      <c r="CF7" s="26"/>
      <c r="CG7" s="26"/>
      <c r="CH7" s="26"/>
      <c r="CI7" s="27"/>
      <c r="CJ7" s="24">
        <f>CC7+CD7</f>
        <v>0</v>
      </c>
      <c r="CK7" s="23">
        <f>CE7/2</f>
        <v>0</v>
      </c>
      <c r="CL7" s="19">
        <f>(CF7*3)+(CG7*5)+(CH7*5)+(CI7*20)</f>
        <v>0</v>
      </c>
      <c r="CM7" s="65">
        <f>CJ7+CK7+CL7</f>
        <v>0</v>
      </c>
      <c r="CN7" s="2"/>
      <c r="CO7" s="2"/>
      <c r="CP7" s="2"/>
      <c r="CQ7" s="2"/>
      <c r="CR7" s="2"/>
      <c r="CS7" s="2"/>
      <c r="CT7" s="2"/>
      <c r="CU7" s="70"/>
      <c r="CW7" s="2"/>
      <c r="CX7" s="71"/>
      <c r="CY7" s="35"/>
      <c r="CZ7" s="2"/>
      <c r="DA7" s="2"/>
      <c r="DB7" s="2"/>
      <c r="DC7" s="2"/>
      <c r="DD7" s="2"/>
      <c r="DE7" s="2"/>
      <c r="DF7" s="70"/>
      <c r="DH7" s="2"/>
      <c r="DI7" s="71"/>
      <c r="DJ7" s="35"/>
      <c r="DK7" s="2"/>
      <c r="DL7" s="2"/>
      <c r="DM7" s="2"/>
      <c r="DN7" s="2"/>
      <c r="DO7" s="2"/>
      <c r="DP7" s="2"/>
      <c r="DQ7" s="70"/>
      <c r="DS7" s="2"/>
      <c r="DT7" s="71"/>
      <c r="DU7" s="35"/>
      <c r="DV7" s="2"/>
      <c r="DW7" s="2"/>
      <c r="DX7" s="2"/>
      <c r="DY7" s="2"/>
      <c r="DZ7" s="2"/>
      <c r="EA7" s="2"/>
      <c r="EB7" s="70"/>
      <c r="ED7" s="2"/>
      <c r="EE7" s="71"/>
      <c r="EF7" s="35"/>
      <c r="EG7" s="2"/>
      <c r="EH7" s="2"/>
      <c r="EI7" s="2"/>
      <c r="EJ7" s="2"/>
      <c r="EK7" s="2"/>
      <c r="EL7" s="2"/>
      <c r="EM7" s="70"/>
      <c r="EO7" s="2"/>
      <c r="EP7" s="71"/>
      <c r="EQ7" s="35"/>
      <c r="ER7" s="2"/>
      <c r="ES7" s="2"/>
      <c r="ET7" s="2"/>
      <c r="EU7" s="2"/>
      <c r="EV7" s="2"/>
      <c r="EW7" s="2"/>
      <c r="EX7" s="70"/>
      <c r="EZ7" s="2"/>
      <c r="FA7" s="71"/>
      <c r="FB7" s="35"/>
      <c r="FC7" s="2"/>
      <c r="FD7" s="2"/>
      <c r="FE7" s="2"/>
      <c r="FF7" s="2"/>
      <c r="FG7" s="2"/>
      <c r="FH7" s="2"/>
      <c r="FI7" s="70"/>
      <c r="FK7" s="2"/>
      <c r="FL7" s="71"/>
      <c r="FM7" s="35"/>
      <c r="FN7" s="2"/>
      <c r="FO7" s="2"/>
      <c r="FP7" s="2"/>
      <c r="FQ7" s="2"/>
      <c r="FR7" s="2"/>
      <c r="FS7" s="2"/>
      <c r="FT7" s="70"/>
      <c r="FV7" s="2"/>
      <c r="FW7" s="71"/>
      <c r="FX7" s="35"/>
      <c r="FY7" s="2"/>
      <c r="FZ7" s="2"/>
      <c r="GA7" s="2"/>
      <c r="GB7" s="2"/>
      <c r="GC7" s="2"/>
      <c r="GD7" s="2"/>
      <c r="GE7" s="70"/>
      <c r="GG7" s="2"/>
      <c r="GH7" s="71"/>
      <c r="GI7" s="35"/>
      <c r="GJ7" s="2"/>
      <c r="GK7" s="2"/>
      <c r="GL7" s="2"/>
      <c r="GM7" s="2"/>
      <c r="GN7" s="2"/>
      <c r="GO7" s="2"/>
      <c r="GP7" s="70"/>
      <c r="GR7" s="2"/>
      <c r="GS7" s="71"/>
      <c r="GT7" s="35"/>
      <c r="GU7" s="2"/>
      <c r="GV7" s="2"/>
      <c r="GW7" s="2"/>
      <c r="GX7" s="2"/>
      <c r="GY7" s="2"/>
      <c r="GZ7" s="2"/>
      <c r="HA7" s="70"/>
      <c r="HC7" s="2"/>
      <c r="HD7" s="71"/>
      <c r="HE7" s="35"/>
      <c r="HF7" s="2"/>
      <c r="HG7" s="2"/>
      <c r="HH7" s="2"/>
      <c r="HI7" s="2"/>
      <c r="HJ7" s="2"/>
      <c r="HK7" s="2"/>
      <c r="HL7" s="70"/>
      <c r="HN7" s="2"/>
      <c r="HO7" s="71"/>
      <c r="HP7" s="35"/>
      <c r="HQ7" s="2"/>
      <c r="HR7" s="2"/>
      <c r="HS7" s="2"/>
      <c r="HT7" s="2"/>
      <c r="HU7" s="2"/>
      <c r="HV7" s="2"/>
      <c r="HW7" s="70"/>
      <c r="HY7" s="2"/>
      <c r="HZ7" s="71"/>
      <c r="IA7" s="35"/>
      <c r="IB7" s="2"/>
      <c r="IC7" s="2"/>
      <c r="ID7" s="2"/>
      <c r="IE7" s="2"/>
      <c r="IF7" s="2"/>
      <c r="IG7" s="2"/>
      <c r="IH7" s="70"/>
      <c r="IJ7" s="2"/>
      <c r="IK7" s="2"/>
      <c r="IL7" s="80"/>
      <c r="IM7" s="2"/>
      <c r="IN7" s="2"/>
      <c r="IO7" s="2"/>
      <c r="IP7" s="2"/>
      <c r="IQ7" s="2"/>
    </row>
    <row r="8" spans="1:251" s="2" customFormat="1" hidden="1" x14ac:dyDescent="0.25">
      <c r="A8" s="30"/>
      <c r="B8" s="59"/>
      <c r="C8" s="21"/>
      <c r="D8" s="60"/>
      <c r="E8" s="60"/>
      <c r="F8" s="60"/>
      <c r="G8" s="17" t="str">
        <f>IF(AND(OR($G$2="Y",$H$2="Y"),I8&lt;5,J8&lt;5),IF(AND(I8=#REF!,J8=#REF!),#REF!+1,1),"")</f>
        <v/>
      </c>
      <c r="H8" s="17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1" t="str">
        <f>IF(ISNA(VLOOKUP(E8,SortLookup!$A$1:$B$5,2,FALSE))," ",VLOOKUP(E8,SortLookup!$A$1:$B$5,2,FALSE))</f>
        <v xml:space="preserve"> </v>
      </c>
      <c r="J8" s="18" t="str">
        <f>IF(ISNA(VLOOKUP(F8,SortLookup!$A$7:$B$11,2,FALSE))," ",VLOOKUP(F8,SortLookup!$A$7:$B$11,2,FALSE))</f>
        <v xml:space="preserve"> </v>
      </c>
      <c r="K8" s="54">
        <f>L8+M8+O8</f>
        <v>0</v>
      </c>
      <c r="L8" s="55">
        <f>AB8+AO8+BA8+BL8+BY8+CJ8+CU8+DF8+DQ8+EB8+EM8+EX8+FI8+FT8+GE8+GP8+HA8+HL8+HW8+IH8</f>
        <v>0</v>
      </c>
      <c r="M8" s="33">
        <f>AD8+AQ8+BC8+BN8+CA8+CL8+CW8+DH8+DS8+ED8+EO8+EZ8+FK8+FV8+GG8+GR8+HC8+HN8+HY8+IJ8</f>
        <v>0</v>
      </c>
      <c r="N8" s="34">
        <f>O8</f>
        <v>0</v>
      </c>
      <c r="O8" s="56">
        <f>W8+AJ8+AV8+BG8+BT8+CE8+CP8+DA8+DL8+DW8+EH8+ES8+FD8+FO8+FZ8+GK8+GV8+HG8+HR8+IC8</f>
        <v>0</v>
      </c>
      <c r="P8" s="28"/>
      <c r="Q8" s="25"/>
      <c r="R8" s="25"/>
      <c r="S8" s="25"/>
      <c r="T8" s="25"/>
      <c r="U8" s="25"/>
      <c r="V8" s="25"/>
      <c r="W8" s="26"/>
      <c r="X8" s="26"/>
      <c r="Y8" s="26"/>
      <c r="Z8" s="26"/>
      <c r="AA8" s="27"/>
      <c r="AB8" s="24">
        <f>P8+Q8+R8+S8+T8+U8+V8</f>
        <v>0</v>
      </c>
      <c r="AC8" s="23">
        <f>W8</f>
        <v>0</v>
      </c>
      <c r="AD8" s="19">
        <f>(X8*3)+(Y8*10)+(Z8*5)+(AA8*20)</f>
        <v>0</v>
      </c>
      <c r="AE8" s="41">
        <f>AB8+AC8+AD8</f>
        <v>0</v>
      </c>
      <c r="AF8" s="84"/>
      <c r="AG8" s="85"/>
      <c r="AH8" s="85"/>
      <c r="AI8" s="85"/>
      <c r="AJ8" s="86"/>
      <c r="AK8" s="86"/>
      <c r="AL8" s="86"/>
      <c r="AM8" s="86"/>
      <c r="AN8" s="87"/>
      <c r="AO8" s="88">
        <f>AF8+AG8+AH8+AI8</f>
        <v>0</v>
      </c>
      <c r="AP8" s="89">
        <f>AJ8</f>
        <v>0</v>
      </c>
      <c r="AQ8" s="90">
        <f>(AK8*3)+(AL8*10)+(AM8*5)+(AN8*20)</f>
        <v>0</v>
      </c>
      <c r="AR8" s="91">
        <f>AO8+AP8+AQ8</f>
        <v>0</v>
      </c>
      <c r="AS8" s="28"/>
      <c r="AT8" s="25"/>
      <c r="AU8" s="25"/>
      <c r="AV8" s="26"/>
      <c r="AW8" s="26"/>
      <c r="AX8" s="26"/>
      <c r="AY8" s="26"/>
      <c r="AZ8" s="27"/>
      <c r="BA8" s="24">
        <f>AS8+AT8+AU8</f>
        <v>0</v>
      </c>
      <c r="BB8" s="23">
        <f>AV8/2</f>
        <v>0</v>
      </c>
      <c r="BC8" s="19">
        <f>(AW8*3)+(AX8*10)+(AY8*5)+(AZ8*20)</f>
        <v>0</v>
      </c>
      <c r="BD8" s="41">
        <f>BA8+BB8+BC8</f>
        <v>0</v>
      </c>
      <c r="BE8" s="24"/>
      <c r="BF8" s="39"/>
      <c r="BG8" s="26"/>
      <c r="BH8" s="26"/>
      <c r="BI8" s="26"/>
      <c r="BJ8" s="26"/>
      <c r="BK8" s="26"/>
      <c r="BL8" s="57">
        <f>BE8+BF8</f>
        <v>0</v>
      </c>
      <c r="BM8" s="23">
        <f>BG8/2</f>
        <v>0</v>
      </c>
      <c r="BN8" s="19">
        <f>(BH8*3)+(BI8*5)+(BJ8*5)+(BK8*20)</f>
        <v>0</v>
      </c>
      <c r="BO8" s="65">
        <f>BL8+BM8+BN8</f>
        <v>0</v>
      </c>
      <c r="BP8" s="25"/>
      <c r="BQ8" s="25"/>
      <c r="BR8" s="25"/>
      <c r="BS8" s="25"/>
      <c r="BT8" s="26"/>
      <c r="BU8" s="26"/>
      <c r="BV8" s="26"/>
      <c r="BW8" s="26"/>
      <c r="BX8" s="27"/>
      <c r="BY8" s="24">
        <f>BP8+BQ8+BR8+BS8</f>
        <v>0</v>
      </c>
      <c r="BZ8" s="23">
        <f>BT8</f>
        <v>0</v>
      </c>
      <c r="CA8" s="19">
        <f>(BU8*3)+(BV8*10)+(BW8*5)+(BX8*20)</f>
        <v>0</v>
      </c>
      <c r="CB8" s="41">
        <f>BY8+BZ8+CA8</f>
        <v>0</v>
      </c>
      <c r="CC8" s="28"/>
      <c r="CD8" s="25"/>
      <c r="CE8" s="26"/>
      <c r="CF8" s="26"/>
      <c r="CG8" s="26"/>
      <c r="CH8" s="26"/>
      <c r="CI8" s="27"/>
      <c r="CJ8" s="24">
        <f>CC8+CD8</f>
        <v>0</v>
      </c>
      <c r="CK8" s="23">
        <f>CE8/2</f>
        <v>0</v>
      </c>
      <c r="CL8" s="19">
        <f>(CF8*3)+(CG8*10)+(CH8*5)+(CI8*20)</f>
        <v>0</v>
      </c>
      <c r="CM8" s="41">
        <f>CJ8+CK8+CL8</f>
        <v>0</v>
      </c>
      <c r="IL8" s="81"/>
      <c r="IO8"/>
      <c r="IP8"/>
    </row>
    <row r="9" spans="1:251" s="2" customFormat="1" hidden="1" x14ac:dyDescent="0.25">
      <c r="A9" s="30"/>
      <c r="B9" s="21"/>
      <c r="C9" s="21"/>
      <c r="D9" s="22"/>
      <c r="E9" s="22"/>
      <c r="F9" s="22"/>
      <c r="G9" s="17" t="str">
        <f>IF(AND(OR($G$2="Y",$H$2="Y"),I9&lt;5,J9&lt;5),IF(AND(I9=#REF!,J9=#REF!),#REF!+1,1),"")</f>
        <v/>
      </c>
      <c r="H9" s="17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1" t="str">
        <f>IF(ISNA(VLOOKUP(E9,SortLookup!$A$1:$B$5,2,FALSE))," ",VLOOKUP(E9,SortLookup!$A$1:$B$5,2,FALSE))</f>
        <v xml:space="preserve"> </v>
      </c>
      <c r="J9" s="18" t="str">
        <f>IF(ISNA(VLOOKUP(F9,SortLookup!$A$7:$B$11,2,FALSE))," ",VLOOKUP(F9,SortLookup!$A$7:$B$11,2,FALSE))</f>
        <v xml:space="preserve"> </v>
      </c>
      <c r="K9" s="54">
        <f>L9+M9+N9</f>
        <v>0</v>
      </c>
      <c r="L9" s="55">
        <f>AB9+BA9+BL9+BY9+CJ9+CU9+DF9+DQ9+EB9+EM9+EX9+FI9+FT9+GE9+GP9+HA9+HL9+HW9+IH9</f>
        <v>0</v>
      </c>
      <c r="M9" s="33">
        <f>AD9+BC9+BN9+CA9+CL9+CW9+DH9+DS9+ED9+EO9+EZ9+FK9+FV9+GG9+GR9+HC9+HN9+HY9+IJ9</f>
        <v>0</v>
      </c>
      <c r="N9" s="34">
        <f>O9/2</f>
        <v>0</v>
      </c>
      <c r="O9" s="56">
        <f>W9+AV9+BG9+BT9+CE9+CP9+DA9+DL9+DW9+EH9+ES9+FD9+FO9+FZ9+GK9+GV9+HG9+HR9+IC9</f>
        <v>0</v>
      </c>
      <c r="P9" s="28"/>
      <c r="Q9" s="25"/>
      <c r="R9" s="25"/>
      <c r="S9" s="25"/>
      <c r="T9" s="25"/>
      <c r="U9" s="25"/>
      <c r="V9" s="25"/>
      <c r="W9" s="26"/>
      <c r="X9" s="26"/>
      <c r="Y9" s="26"/>
      <c r="Z9" s="26"/>
      <c r="AA9" s="27"/>
      <c r="AB9" s="24">
        <f>P9+Q9+R9+S9+T9+U9+V9</f>
        <v>0</v>
      </c>
      <c r="AC9" s="23">
        <f>W9</f>
        <v>0</v>
      </c>
      <c r="AD9" s="19">
        <f>(X9*3)+(Y9*10)+(Z9*5)+(AA9*20)</f>
        <v>0</v>
      </c>
      <c r="AE9" s="41">
        <f>AB9+AC9+AD9</f>
        <v>0</v>
      </c>
      <c r="AF9" s="84"/>
      <c r="AG9" s="85"/>
      <c r="AH9" s="85"/>
      <c r="AI9" s="85"/>
      <c r="AJ9" s="86"/>
      <c r="AK9" s="86"/>
      <c r="AL9" s="86"/>
      <c r="AM9" s="86"/>
      <c r="AN9" s="87"/>
      <c r="AO9" s="88">
        <f>AF9+AG9+AH9+AI9</f>
        <v>0</v>
      </c>
      <c r="AP9" s="89">
        <f>AJ9</f>
        <v>0</v>
      </c>
      <c r="AQ9" s="90">
        <f>(AK9*3)+(AL9*10)+(AM9*5)+(AN9*20)</f>
        <v>0</v>
      </c>
      <c r="AR9" s="91">
        <f>AO9+AP9+AQ9</f>
        <v>0</v>
      </c>
      <c r="AS9" s="28"/>
      <c r="AT9" s="25"/>
      <c r="AU9" s="25"/>
      <c r="AV9" s="26"/>
      <c r="AW9" s="26"/>
      <c r="AX9" s="26"/>
      <c r="AY9" s="26"/>
      <c r="AZ9" s="27"/>
      <c r="BA9" s="24">
        <f>AS9+AT9+AU9</f>
        <v>0</v>
      </c>
      <c r="BB9" s="23">
        <f>AV9/2</f>
        <v>0</v>
      </c>
      <c r="BC9" s="19">
        <f>(AW9*3)+(AX9*5)+(AY9*5)+(AZ9*20)</f>
        <v>0</v>
      </c>
      <c r="BD9" s="41">
        <f>BA9+BB9+BC9</f>
        <v>0</v>
      </c>
      <c r="BE9" s="24"/>
      <c r="BF9" s="39"/>
      <c r="BG9" s="26"/>
      <c r="BH9" s="26"/>
      <c r="BI9" s="26"/>
      <c r="BJ9" s="26"/>
      <c r="BK9" s="26"/>
      <c r="BL9" s="57">
        <f>BE9+BF9</f>
        <v>0</v>
      </c>
      <c r="BM9" s="23">
        <f>BG9/2</f>
        <v>0</v>
      </c>
      <c r="BN9" s="19">
        <f>(BH9*3)+(BI9*5)+(BJ9*5)+(BK9*20)</f>
        <v>0</v>
      </c>
      <c r="BO9" s="65">
        <f>BL9+BM9+BN9</f>
        <v>0</v>
      </c>
      <c r="BP9" s="25"/>
      <c r="BQ9" s="25"/>
      <c r="BR9" s="25"/>
      <c r="BS9" s="25"/>
      <c r="BT9" s="26"/>
      <c r="BU9" s="26"/>
      <c r="BV9" s="26"/>
      <c r="BW9" s="26"/>
      <c r="BX9" s="27"/>
      <c r="BY9" s="24">
        <f>BP9+BQ9+BR9+BS9</f>
        <v>0</v>
      </c>
      <c r="BZ9" s="23">
        <f>BT9/2</f>
        <v>0</v>
      </c>
      <c r="CA9" s="19">
        <f>(BU9*3)+(BV9*5)+(BW9*5)+(BX9*20)</f>
        <v>0</v>
      </c>
      <c r="CB9" s="41">
        <f>BY9+BZ9+CA9</f>
        <v>0</v>
      </c>
      <c r="CC9" s="28"/>
      <c r="CD9" s="25"/>
      <c r="CE9" s="26"/>
      <c r="CF9" s="26"/>
      <c r="CG9" s="26"/>
      <c r="CH9" s="26"/>
      <c r="CI9" s="27"/>
      <c r="CJ9" s="24">
        <f>CC9+CD9</f>
        <v>0</v>
      </c>
      <c r="CK9" s="23">
        <f>CE9/2</f>
        <v>0</v>
      </c>
      <c r="CL9" s="19">
        <f>(CF9*3)+(CG9*5)+(CH9*5)+(CI9*20)</f>
        <v>0</v>
      </c>
      <c r="CM9" s="41">
        <f>CJ9+CK9+CL9</f>
        <v>0</v>
      </c>
      <c r="IL9" s="81"/>
    </row>
    <row r="10" spans="1:251" s="2" customFormat="1" ht="13.8" hidden="1" thickBot="1" x14ac:dyDescent="0.3">
      <c r="A10" s="30"/>
      <c r="B10" s="59"/>
      <c r="C10" s="21"/>
      <c r="D10" s="60"/>
      <c r="E10" s="60"/>
      <c r="F10" s="60"/>
      <c r="G10" s="17" t="str">
        <f>IF(AND(OR($G$2="Y",$H$2="Y"),I10&lt;5,J10&lt;5),IF(AND(I10=#REF!,J10=#REF!),#REF!+1,1),"")</f>
        <v/>
      </c>
      <c r="H10" s="17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1" t="str">
        <f>IF(ISNA(VLOOKUP(E10,SortLookup!$A$1:$B$5,2,FALSE))," ",VLOOKUP(E10,SortLookup!$A$1:$B$5,2,FALSE))</f>
        <v xml:space="preserve"> </v>
      </c>
      <c r="J10" s="18" t="str">
        <f>IF(ISNA(VLOOKUP(F10,SortLookup!$A$7:$B$11,2,FALSE))," ",VLOOKUP(F10,SortLookup!$A$7:$B$11,2,FALSE))</f>
        <v xml:space="preserve"> </v>
      </c>
      <c r="K10" s="54">
        <f>L10+M10+O10</f>
        <v>0</v>
      </c>
      <c r="L10" s="55">
        <f>AB10+AO10+BA10+BL10+BY10+CJ10+CU10+DF10+DQ10+EB10+EM10+EX10+FI10+FT10+GE10+GP10+HA10+HL10+HW10+IH10</f>
        <v>0</v>
      </c>
      <c r="M10" s="33">
        <f>AD10+AQ10+BC10+BN10+CA10+CL10+CW10+DH10+DS10+ED10+EO10+EZ10+FK10+FV10+GG10+GR10+HC10+HN10+HY10+IJ10</f>
        <v>0</v>
      </c>
      <c r="N10" s="34">
        <f>O10</f>
        <v>0</v>
      </c>
      <c r="O10" s="56">
        <f>W10+AJ10+AV10+BG10+BT10+CE10+CP10+DA10+DL10+DW10+EH10+ES10+FD10+FO10+FZ10+GK10+GV10+HG10+HR10+IC10</f>
        <v>0</v>
      </c>
      <c r="P10" s="28"/>
      <c r="Q10" s="25"/>
      <c r="R10" s="25"/>
      <c r="S10" s="25"/>
      <c r="T10" s="25"/>
      <c r="U10" s="25"/>
      <c r="V10" s="25"/>
      <c r="W10" s="26"/>
      <c r="X10" s="26"/>
      <c r="Y10" s="26"/>
      <c r="Z10" s="26"/>
      <c r="AA10" s="27"/>
      <c r="AB10" s="24">
        <f>P10+Q10+R10+S10+T10+U10+V10</f>
        <v>0</v>
      </c>
      <c r="AC10" s="23">
        <f>W10</f>
        <v>0</v>
      </c>
      <c r="AD10" s="19">
        <f>(X10*3)+(Y10*10)+(Z10*5)+(AA10*20)</f>
        <v>0</v>
      </c>
      <c r="AE10" s="41">
        <f>AB10+AC10+AD10</f>
        <v>0</v>
      </c>
      <c r="AF10" s="84"/>
      <c r="AG10" s="85"/>
      <c r="AH10" s="85"/>
      <c r="AI10" s="85"/>
      <c r="AJ10" s="86"/>
      <c r="AK10" s="86"/>
      <c r="AL10" s="86"/>
      <c r="AM10" s="86"/>
      <c r="AN10" s="87"/>
      <c r="AO10" s="88">
        <f>AF10+AG10+AH10+AI10</f>
        <v>0</v>
      </c>
      <c r="AP10" s="89">
        <f>AJ10</f>
        <v>0</v>
      </c>
      <c r="AQ10" s="90">
        <f>(AK10*3)+(AL10*10)+(AM10*5)+(AN10*20)</f>
        <v>0</v>
      </c>
      <c r="AR10" s="91">
        <f>AO10+AP10+AQ10</f>
        <v>0</v>
      </c>
      <c r="AS10" s="28"/>
      <c r="AT10" s="25"/>
      <c r="AU10" s="25"/>
      <c r="AV10" s="26"/>
      <c r="AW10" s="26"/>
      <c r="AX10" s="26"/>
      <c r="AY10" s="26"/>
      <c r="AZ10" s="27"/>
      <c r="BA10" s="24">
        <f>AS10+AT10+AU10</f>
        <v>0</v>
      </c>
      <c r="BB10" s="23">
        <f>AV10/2</f>
        <v>0</v>
      </c>
      <c r="BC10" s="19">
        <f>(AW10*3)+(AX10*10)+(AY10*5)+(AZ10*20)</f>
        <v>0</v>
      </c>
      <c r="BD10" s="41">
        <f>BA10+BB10+BC10</f>
        <v>0</v>
      </c>
      <c r="BE10" s="24"/>
      <c r="BF10" s="39"/>
      <c r="BG10" s="26"/>
      <c r="BH10" s="26"/>
      <c r="BI10" s="26"/>
      <c r="BJ10" s="26"/>
      <c r="BK10" s="26"/>
      <c r="BL10" s="57">
        <f>BE10+BF10</f>
        <v>0</v>
      </c>
      <c r="BM10" s="23">
        <f>BG10/2</f>
        <v>0</v>
      </c>
      <c r="BN10" s="19">
        <f>(BH10*3)+(BI10*5)+(BJ10*5)+(BK10*20)</f>
        <v>0</v>
      </c>
      <c r="BO10" s="65">
        <f>BL10+BM10+BN10</f>
        <v>0</v>
      </c>
      <c r="BP10" s="25"/>
      <c r="BQ10" s="25"/>
      <c r="BR10" s="25"/>
      <c r="BS10" s="25"/>
      <c r="BT10" s="26"/>
      <c r="BU10" s="26"/>
      <c r="BV10" s="26"/>
      <c r="BW10" s="26"/>
      <c r="BX10" s="27"/>
      <c r="BY10" s="24">
        <f>BP10+BQ10+BR10+BS10</f>
        <v>0</v>
      </c>
      <c r="BZ10" s="23">
        <f>BT10</f>
        <v>0</v>
      </c>
      <c r="CA10" s="19">
        <f>(BU10*3)+(BV10*10)+(BW10*5)+(BX10*20)</f>
        <v>0</v>
      </c>
      <c r="CB10" s="41">
        <f>BY10+BZ10+CA10</f>
        <v>0</v>
      </c>
      <c r="CC10" s="28"/>
      <c r="CD10" s="25"/>
      <c r="CE10" s="26"/>
      <c r="CF10" s="26"/>
      <c r="CG10" s="26"/>
      <c r="CH10" s="26"/>
      <c r="CI10" s="27"/>
      <c r="CJ10" s="24">
        <f>CC10+CD10</f>
        <v>0</v>
      </c>
      <c r="CK10" s="23">
        <f>CE10/2</f>
        <v>0</v>
      </c>
      <c r="CL10" s="19">
        <f>(CF10*3)+(CG10*10)+(CH10*5)+(CI10*20)</f>
        <v>0</v>
      </c>
      <c r="CM10" s="41">
        <f>CJ10+CK10+CL10</f>
        <v>0</v>
      </c>
      <c r="IL10" s="81"/>
    </row>
    <row r="11" spans="1:251" s="2" customFormat="1" hidden="1" x14ac:dyDescent="0.25">
      <c r="A11" s="30"/>
      <c r="B11" s="59"/>
      <c r="C11" s="21"/>
      <c r="D11" s="22"/>
      <c r="E11" s="60"/>
      <c r="F11" s="60"/>
      <c r="G11" s="17" t="str">
        <f>IF(AND(OR($G$2="Y",$H$2="Y"),I11&lt;5,J11&lt;5),IF(AND(I11=#REF!,J11=#REF!),#REF!+1,1),"")</f>
        <v/>
      </c>
      <c r="H11" s="17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1" t="str">
        <f>IF(ISNA(VLOOKUP(E11,SortLookup!$A$1:$B$5,2,FALSE))," ",VLOOKUP(E11,SortLookup!$A$1:$B$5,2,FALSE))</f>
        <v xml:space="preserve"> </v>
      </c>
      <c r="J11" s="18" t="str">
        <f>IF(ISNA(VLOOKUP(F11,SortLookup!$A$7:$B$11,2,FALSE))," ",VLOOKUP(F11,SortLookup!$A$7:$B$11,2,FALSE))</f>
        <v xml:space="preserve"> </v>
      </c>
      <c r="K11" s="73">
        <f t="shared" ref="K11:K13" si="0">L11+M11+N11</f>
        <v>0</v>
      </c>
      <c r="L11" s="57">
        <f t="shared" ref="L11:L13" si="1">AB11+AO11+BA11+BL11+BY11+CJ11+CU11+DF11+DQ11+EB11+EM11+EX11+FI11+FT11+GE11+GP11+HA11+HL11+HW11+IH11</f>
        <v>0</v>
      </c>
      <c r="M11" s="19">
        <f t="shared" ref="M11:M13" si="2">AD11+AQ11+BC11+BN11+CA11+CL11+CW11+DH11+DS11+ED11+EO11+EZ11+FK11+FV11+GG11+GR11+HC11+HN11+HY11+IJ11</f>
        <v>0</v>
      </c>
      <c r="N11" s="23">
        <f t="shared" ref="N11:N13" si="3">O11/2</f>
        <v>0</v>
      </c>
      <c r="O11" s="72">
        <f t="shared" ref="O11:O13" si="4">W11+AJ11+AV11+BG11+BT11+CE11+CP11+DA11+DL11+DW11+EH11+ES11+FD11+FO11+FZ11+GK11+GV11+HG11+HR11+IC11</f>
        <v>0</v>
      </c>
      <c r="P11" s="28"/>
      <c r="Q11" s="25"/>
      <c r="R11" s="25"/>
      <c r="S11" s="25"/>
      <c r="T11" s="25"/>
      <c r="U11" s="25"/>
      <c r="V11" s="25"/>
      <c r="W11" s="26"/>
      <c r="X11" s="26"/>
      <c r="Y11" s="26"/>
      <c r="Z11" s="26"/>
      <c r="AA11" s="27"/>
      <c r="AB11" s="24">
        <f>P11+Q11+R11+S11+T11+U11+V11</f>
        <v>0</v>
      </c>
      <c r="AC11" s="23">
        <f t="shared" ref="AC11:AC13" si="5">W11</f>
        <v>0</v>
      </c>
      <c r="AD11" s="19">
        <f t="shared" ref="AD11:AD13" si="6">(X11*3)+(Y11*10)+(Z11*5)+(AA11*20)</f>
        <v>0</v>
      </c>
      <c r="AE11" s="41">
        <f>AB11+AC11+AD11</f>
        <v>0</v>
      </c>
      <c r="AF11" s="28"/>
      <c r="AG11" s="25"/>
      <c r="AH11" s="25"/>
      <c r="AI11" s="25"/>
      <c r="AJ11" s="26"/>
      <c r="AK11" s="26"/>
      <c r="AL11" s="26"/>
      <c r="AM11" s="26"/>
      <c r="AN11" s="27"/>
      <c r="AO11" s="24">
        <f>AF11+AG11+AH11+AI11</f>
        <v>0</v>
      </c>
      <c r="AP11" s="23">
        <f t="shared" ref="AP11:AP13" si="7">AJ11</f>
        <v>0</v>
      </c>
      <c r="AQ11" s="19">
        <f t="shared" ref="AQ11:AQ13" si="8">(AK11*3)+(AL11*10)+(AM11*5)+(AN11*20)</f>
        <v>0</v>
      </c>
      <c r="AR11" s="41">
        <f>AO11+AP11+AQ11</f>
        <v>0</v>
      </c>
      <c r="AS11" s="28"/>
      <c r="AT11" s="25"/>
      <c r="AU11" s="25"/>
      <c r="AV11" s="26"/>
      <c r="AW11" s="26"/>
      <c r="AX11" s="26"/>
      <c r="AY11" s="26"/>
      <c r="AZ11" s="27"/>
      <c r="BA11" s="24">
        <f>AS11+AT11+AU11</f>
        <v>0</v>
      </c>
      <c r="BB11" s="23">
        <f>AV11/2</f>
        <v>0</v>
      </c>
      <c r="BC11" s="19">
        <f>(AW11*3)+(AX11*5)+(AY11*5)+(AZ11*20)</f>
        <v>0</v>
      </c>
      <c r="BD11" s="41">
        <f>BA11+BB11+BC11</f>
        <v>0</v>
      </c>
      <c r="BE11" s="24"/>
      <c r="BF11" s="39"/>
      <c r="BG11" s="26"/>
      <c r="BH11" s="26"/>
      <c r="BI11" s="26"/>
      <c r="BJ11" s="26"/>
      <c r="BK11" s="26"/>
      <c r="BL11" s="57">
        <f>BE11+BF11</f>
        <v>0</v>
      </c>
      <c r="BM11" s="23">
        <f>BG11/2</f>
        <v>0</v>
      </c>
      <c r="BN11" s="19">
        <f>(BH11*3)+(BI11*5)+(BJ11*5)+(BK11*20)</f>
        <v>0</v>
      </c>
      <c r="BO11" s="65">
        <f>BL11+BM11+BN11</f>
        <v>0</v>
      </c>
      <c r="BP11" s="25"/>
      <c r="BQ11" s="25"/>
      <c r="BR11" s="25"/>
      <c r="BS11" s="25"/>
      <c r="BT11" s="26"/>
      <c r="BU11" s="26"/>
      <c r="BV11" s="26"/>
      <c r="BW11" s="26"/>
      <c r="BX11" s="27"/>
      <c r="BY11" s="24">
        <f>BP11+BQ11+BR11+BS11</f>
        <v>0</v>
      </c>
      <c r="BZ11" s="23">
        <f>BT11/2</f>
        <v>0</v>
      </c>
      <c r="CA11" s="19">
        <f>(BU11*3)+(BV11*5)+(BW11*5)+(BX11*20)</f>
        <v>0</v>
      </c>
      <c r="CB11" s="41">
        <f>BY11+BZ11+CA11</f>
        <v>0</v>
      </c>
      <c r="CC11" s="28"/>
      <c r="CD11" s="25"/>
      <c r="CE11" s="26"/>
      <c r="CF11" s="26"/>
      <c r="CG11" s="26"/>
      <c r="CH11" s="26"/>
      <c r="CI11" s="27"/>
      <c r="CJ11" s="24">
        <f>CC11+CD11</f>
        <v>0</v>
      </c>
      <c r="CK11" s="23">
        <f>CE11/2</f>
        <v>0</v>
      </c>
      <c r="CL11" s="19">
        <f>(CF11*3)+(CG11*5)+(CH11*5)+(CI11*20)</f>
        <v>0</v>
      </c>
      <c r="CM11" s="41">
        <f>CJ11+CK11+CL11</f>
        <v>0</v>
      </c>
      <c r="IL11" s="81"/>
      <c r="IM11"/>
      <c r="IN11"/>
      <c r="IQ11"/>
    </row>
    <row r="12" spans="1:251" s="2" customFormat="1" hidden="1" x14ac:dyDescent="0.25">
      <c r="A12" s="30"/>
      <c r="B12" s="21"/>
      <c r="C12" s="21"/>
      <c r="D12" s="22"/>
      <c r="E12" s="22"/>
      <c r="F12" s="22"/>
      <c r="G12" s="17" t="str">
        <f>IF(AND(OR($G$2="Y",$H$2="Y"),I12&lt;5,J12&lt;5),IF(AND(I12=I11,J12=J11),G11+1,1),"")</f>
        <v/>
      </c>
      <c r="H12" s="17" t="e">
        <f>IF(AND($H$2="Y",J12&gt;0,OR(AND(G12=1,#REF!=10),AND(G12=2,#REF!=20),AND(G12=3,#REF!=30),AND(G12=4,#REF!=40),AND(G12=5,#REF!=50),AND(G12=6,#REF!=60),AND(G12=7,#REF!=70),AND(G12=8,#REF!=80),AND(G12=9,G32=90),AND(G12=10,#REF!=100))),VLOOKUP(J12-1,SortLookup!$A$13:$B$16,2,FALSE),"")</f>
        <v>#REF!</v>
      </c>
      <c r="I12" s="31" t="str">
        <f>IF(ISNA(VLOOKUP(E12,SortLookup!$A$1:$B$5,2,FALSE))," ",VLOOKUP(E12,SortLookup!$A$1:$B$5,2,FALSE))</f>
        <v xml:space="preserve"> </v>
      </c>
      <c r="J12" s="18" t="str">
        <f>IF(ISNA(VLOOKUP(F12,SortLookup!$A$7:$B$11,2,FALSE))," ",VLOOKUP(F12,SortLookup!$A$7:$B$11,2,FALSE))</f>
        <v xml:space="preserve"> </v>
      </c>
      <c r="K12" s="73">
        <f t="shared" si="0"/>
        <v>0</v>
      </c>
      <c r="L12" s="57">
        <f t="shared" si="1"/>
        <v>0</v>
      </c>
      <c r="M12" s="19">
        <f t="shared" si="2"/>
        <v>0</v>
      </c>
      <c r="N12" s="23">
        <f t="shared" si="3"/>
        <v>0</v>
      </c>
      <c r="O12" s="72">
        <f t="shared" si="4"/>
        <v>0</v>
      </c>
      <c r="P12" s="28"/>
      <c r="Q12" s="25"/>
      <c r="R12" s="25"/>
      <c r="S12" s="25"/>
      <c r="T12" s="25"/>
      <c r="U12" s="25"/>
      <c r="V12" s="25"/>
      <c r="W12" s="26"/>
      <c r="X12" s="26"/>
      <c r="Y12" s="26"/>
      <c r="Z12" s="26"/>
      <c r="AA12" s="27"/>
      <c r="AB12" s="24">
        <f>P12+Q12+R12+S12+T12+U12+V12</f>
        <v>0</v>
      </c>
      <c r="AC12" s="23">
        <f t="shared" si="5"/>
        <v>0</v>
      </c>
      <c r="AD12" s="19">
        <f t="shared" si="6"/>
        <v>0</v>
      </c>
      <c r="AE12" s="41">
        <f>AB12+AC12+AD12</f>
        <v>0</v>
      </c>
      <c r="AF12" s="28"/>
      <c r="AG12" s="25"/>
      <c r="AH12" s="25"/>
      <c r="AI12" s="25"/>
      <c r="AJ12" s="26"/>
      <c r="AK12" s="26"/>
      <c r="AL12" s="26"/>
      <c r="AM12" s="26"/>
      <c r="AN12" s="27"/>
      <c r="AO12" s="24">
        <f>AF12+AG12+AH12+AI12</f>
        <v>0</v>
      </c>
      <c r="AP12" s="23">
        <f t="shared" si="7"/>
        <v>0</v>
      </c>
      <c r="AQ12" s="19">
        <f t="shared" si="8"/>
        <v>0</v>
      </c>
      <c r="AR12" s="41">
        <f>AO12+AP12+AQ12</f>
        <v>0</v>
      </c>
      <c r="AS12" s="28"/>
      <c r="AT12" s="25"/>
      <c r="AU12" s="25"/>
      <c r="AV12" s="26"/>
      <c r="AW12" s="26"/>
      <c r="AX12" s="26"/>
      <c r="AY12" s="26"/>
      <c r="AZ12" s="27"/>
      <c r="BA12" s="24">
        <f>AS12+AT12+AU12</f>
        <v>0</v>
      </c>
      <c r="BB12" s="23">
        <f>AV12/2</f>
        <v>0</v>
      </c>
      <c r="BC12" s="19">
        <f>(AW12*3)+(AX12*5)+(AY12*5)+(AZ12*20)</f>
        <v>0</v>
      </c>
      <c r="BD12" s="41">
        <f>BA12+BB12+BC12</f>
        <v>0</v>
      </c>
      <c r="BE12" s="24"/>
      <c r="BF12" s="39"/>
      <c r="BG12" s="26"/>
      <c r="BH12" s="26"/>
      <c r="BI12" s="26"/>
      <c r="BJ12" s="26"/>
      <c r="BK12" s="26"/>
      <c r="BL12" s="57">
        <f>BE12+BF12</f>
        <v>0</v>
      </c>
      <c r="BM12" s="23">
        <f>BG12/2</f>
        <v>0</v>
      </c>
      <c r="BN12" s="19">
        <f>(BH12*3)+(BI12*5)+(BJ12*5)+(BK12*20)</f>
        <v>0</v>
      </c>
      <c r="BO12" s="65">
        <f>BL12+BM12+BN12</f>
        <v>0</v>
      </c>
      <c r="BP12" s="25"/>
      <c r="BQ12" s="25"/>
      <c r="BR12" s="25"/>
      <c r="BS12" s="25"/>
      <c r="BT12" s="26"/>
      <c r="BU12" s="26"/>
      <c r="BV12" s="26"/>
      <c r="BW12" s="26"/>
      <c r="BX12" s="27"/>
      <c r="BY12" s="24">
        <f>BP12+BQ12+BR12+BS12</f>
        <v>0</v>
      </c>
      <c r="BZ12" s="23">
        <f>BT12/2</f>
        <v>0</v>
      </c>
      <c r="CA12" s="19">
        <f>(BU12*3)+(BV12*5)+(BW12*5)+(BX12*20)</f>
        <v>0</v>
      </c>
      <c r="CB12" s="41">
        <f>BY12+BZ12+CA12</f>
        <v>0</v>
      </c>
      <c r="CC12" s="28"/>
      <c r="CD12" s="25"/>
      <c r="CE12" s="26"/>
      <c r="CF12" s="26"/>
      <c r="CG12" s="26"/>
      <c r="CH12" s="26"/>
      <c r="CI12" s="27"/>
      <c r="CJ12" s="24">
        <f>CC12+CD12</f>
        <v>0</v>
      </c>
      <c r="CK12" s="23">
        <f>CE12/2</f>
        <v>0</v>
      </c>
      <c r="CL12" s="19">
        <f>(CF12*3)+(CG12*5)+(CH12*5)+(CI12*20)</f>
        <v>0</v>
      </c>
      <c r="CM12" s="41">
        <f>CJ12+CK12+CL12</f>
        <v>0</v>
      </c>
      <c r="IL12" s="81"/>
      <c r="IM12"/>
      <c r="IN12"/>
    </row>
    <row r="13" spans="1:251" s="2" customFormat="1" ht="13.8" hidden="1" thickBot="1" x14ac:dyDescent="0.3">
      <c r="A13" s="30"/>
      <c r="B13" s="21"/>
      <c r="C13" s="21"/>
      <c r="D13" s="22"/>
      <c r="E13" s="22"/>
      <c r="F13" s="22"/>
      <c r="G13" s="17" t="str">
        <f>IF(AND(OR($G$2="Y",$H$2="Y"),I13&lt;5,J13&lt;5),IF(AND(I13=#REF!,J13=#REF!),#REF!+1,1),"")</f>
        <v/>
      </c>
      <c r="H13" s="17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1" t="str">
        <f>IF(ISNA(VLOOKUP(E13,SortLookup!$A$1:$B$5,2,FALSE))," ",VLOOKUP(E13,SortLookup!$A$1:$B$5,2,FALSE))</f>
        <v xml:space="preserve"> </v>
      </c>
      <c r="J13" s="18" t="str">
        <f>IF(ISNA(VLOOKUP(F13,SortLookup!$A$7:$B$11,2,FALSE))," ",VLOOKUP(F13,SortLookup!$A$7:$B$11,2,FALSE))</f>
        <v xml:space="preserve"> </v>
      </c>
      <c r="K13" s="73">
        <f t="shared" si="0"/>
        <v>0</v>
      </c>
      <c r="L13" s="57">
        <f t="shared" si="1"/>
        <v>0</v>
      </c>
      <c r="M13" s="19">
        <f t="shared" si="2"/>
        <v>0</v>
      </c>
      <c r="N13" s="23">
        <f t="shared" si="3"/>
        <v>0</v>
      </c>
      <c r="O13" s="72">
        <f t="shared" si="4"/>
        <v>0</v>
      </c>
      <c r="P13" s="28"/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7"/>
      <c r="AB13" s="24">
        <f t="shared" ref="AB13" si="9">P13+Q13+R13+S13+T13+U13+V13</f>
        <v>0</v>
      </c>
      <c r="AC13" s="23">
        <f t="shared" si="5"/>
        <v>0</v>
      </c>
      <c r="AD13" s="19">
        <f t="shared" si="6"/>
        <v>0</v>
      </c>
      <c r="AE13" s="41">
        <f t="shared" ref="AE13" si="10">AB13+AC13+AD13</f>
        <v>0</v>
      </c>
      <c r="AF13" s="28"/>
      <c r="AG13" s="25"/>
      <c r="AH13" s="25"/>
      <c r="AI13" s="25"/>
      <c r="AJ13" s="26"/>
      <c r="AK13" s="26"/>
      <c r="AL13" s="26"/>
      <c r="AM13" s="26"/>
      <c r="AN13" s="27"/>
      <c r="AO13" s="24">
        <f t="shared" ref="AO13" si="11">AF13+AG13+AH13+AI13</f>
        <v>0</v>
      </c>
      <c r="AP13" s="23">
        <f t="shared" si="7"/>
        <v>0</v>
      </c>
      <c r="AQ13" s="19">
        <f t="shared" si="8"/>
        <v>0</v>
      </c>
      <c r="AR13" s="41">
        <f t="shared" ref="AR13" si="12">AO13+AP13+AQ13</f>
        <v>0</v>
      </c>
      <c r="AS13" s="28"/>
      <c r="AT13" s="25"/>
      <c r="AU13" s="25"/>
      <c r="AV13" s="26"/>
      <c r="AW13" s="26"/>
      <c r="AX13" s="26"/>
      <c r="AY13" s="26"/>
      <c r="AZ13" s="27"/>
      <c r="BA13" s="24">
        <f t="shared" ref="BA13" si="13">AS13+AT13+AU13</f>
        <v>0</v>
      </c>
      <c r="BB13" s="23">
        <f t="shared" ref="BB13" si="14">AV13/2</f>
        <v>0</v>
      </c>
      <c r="BC13" s="19">
        <f t="shared" ref="BC13" si="15">(AW13*3)+(AX13*5)+(AY13*5)+(AZ13*20)</f>
        <v>0</v>
      </c>
      <c r="BD13" s="41">
        <f t="shared" ref="BD13" si="16">BA13+BB13+BC13</f>
        <v>0</v>
      </c>
      <c r="BE13" s="24"/>
      <c r="BF13" s="39"/>
      <c r="BG13" s="26"/>
      <c r="BH13" s="26"/>
      <c r="BI13" s="26"/>
      <c r="BJ13" s="26"/>
      <c r="BK13" s="26"/>
      <c r="BL13" s="57">
        <f t="shared" ref="BL13" si="17">BE13+BF13</f>
        <v>0</v>
      </c>
      <c r="BM13" s="23">
        <f t="shared" ref="BM13" si="18">BG13/2</f>
        <v>0</v>
      </c>
      <c r="BN13" s="19">
        <f t="shared" ref="BN13" si="19">(BH13*3)+(BI13*5)+(BJ13*5)+(BK13*20)</f>
        <v>0</v>
      </c>
      <c r="BO13" s="65">
        <f t="shared" ref="BO13" si="20">BL13+BM13+BN13</f>
        <v>0</v>
      </c>
      <c r="BP13" s="25"/>
      <c r="BQ13" s="25"/>
      <c r="BR13" s="25"/>
      <c r="BS13" s="25"/>
      <c r="BT13" s="26"/>
      <c r="BU13" s="26"/>
      <c r="BV13" s="26"/>
      <c r="BW13" s="26"/>
      <c r="BX13" s="27"/>
      <c r="BY13" s="24">
        <f t="shared" ref="BY13" si="21">BP13+BQ13+BR13+BS13</f>
        <v>0</v>
      </c>
      <c r="BZ13" s="23">
        <f t="shared" ref="BZ13" si="22">BT13/2</f>
        <v>0</v>
      </c>
      <c r="CA13" s="19">
        <f t="shared" ref="CA13" si="23">(BU13*3)+(BV13*5)+(BW13*5)+(BX13*20)</f>
        <v>0</v>
      </c>
      <c r="CB13" s="41">
        <f t="shared" ref="CB13" si="24">BY13+BZ13+CA13</f>
        <v>0</v>
      </c>
      <c r="CC13" s="28"/>
      <c r="CD13" s="25"/>
      <c r="CE13" s="26"/>
      <c r="CF13" s="26"/>
      <c r="CG13" s="26"/>
      <c r="CH13" s="26"/>
      <c r="CI13" s="27"/>
      <c r="CJ13" s="24">
        <f t="shared" ref="CJ13" si="25">CC13+CD13</f>
        <v>0</v>
      </c>
      <c r="CK13" s="23">
        <f t="shared" ref="CK13" si="26">CE13/2</f>
        <v>0</v>
      </c>
      <c r="CL13" s="19">
        <f t="shared" ref="CL13" si="27">(CF13*3)+(CG13*5)+(CH13*5)+(CI13*20)</f>
        <v>0</v>
      </c>
      <c r="CM13" s="41">
        <f t="shared" ref="CM13" si="28">CJ13+CK13+CL13</f>
        <v>0</v>
      </c>
      <c r="CN13"/>
      <c r="CO13"/>
      <c r="CP13"/>
      <c r="CQ13"/>
      <c r="CR13"/>
      <c r="CS13"/>
      <c r="CT13"/>
      <c r="CW13"/>
      <c r="CZ13"/>
      <c r="DA13"/>
      <c r="DB13"/>
      <c r="DC13"/>
      <c r="DD13"/>
      <c r="DE13"/>
      <c r="DH13"/>
      <c r="DK13"/>
      <c r="DL13"/>
      <c r="DM13"/>
      <c r="DN13"/>
      <c r="DO13"/>
      <c r="DP13"/>
      <c r="DS13"/>
      <c r="DV13"/>
      <c r="DW13"/>
      <c r="DX13"/>
      <c r="DY13"/>
      <c r="DZ13"/>
      <c r="EA13"/>
      <c r="ED13"/>
      <c r="EG13"/>
      <c r="EH13"/>
      <c r="EI13"/>
      <c r="EJ13"/>
      <c r="EK13"/>
      <c r="EL13"/>
      <c r="EO13"/>
      <c r="ER13"/>
      <c r="ES13"/>
      <c r="ET13"/>
      <c r="EU13"/>
      <c r="EV13"/>
      <c r="EW13"/>
      <c r="EZ13"/>
      <c r="FC13"/>
      <c r="FD13"/>
      <c r="FE13"/>
      <c r="FF13"/>
      <c r="FG13"/>
      <c r="FH13"/>
      <c r="FK13"/>
      <c r="FN13"/>
      <c r="FO13"/>
      <c r="FP13"/>
      <c r="FQ13"/>
      <c r="FR13"/>
      <c r="FS13"/>
      <c r="FV13"/>
      <c r="FY13"/>
      <c r="FZ13"/>
      <c r="GA13"/>
      <c r="GB13"/>
      <c r="GC13"/>
      <c r="GD13"/>
      <c r="GG13"/>
      <c r="GJ13"/>
      <c r="GK13"/>
      <c r="GL13"/>
      <c r="GM13"/>
      <c r="GN13"/>
      <c r="GO13"/>
      <c r="GR13"/>
      <c r="GU13"/>
      <c r="GV13"/>
      <c r="GW13"/>
      <c r="GX13"/>
      <c r="GY13"/>
      <c r="GZ13"/>
      <c r="HC13"/>
      <c r="HF13"/>
      <c r="HG13"/>
      <c r="HH13"/>
      <c r="HI13"/>
      <c r="HJ13"/>
      <c r="HK13"/>
      <c r="HN13"/>
      <c r="HQ13"/>
      <c r="HR13"/>
      <c r="HS13"/>
      <c r="HT13"/>
      <c r="HU13"/>
      <c r="HV13"/>
      <c r="HY13"/>
      <c r="IB13"/>
      <c r="IC13"/>
      <c r="ID13"/>
      <c r="IE13"/>
      <c r="IF13"/>
      <c r="IG13"/>
      <c r="IJ13"/>
      <c r="IK13"/>
      <c r="IL13" s="81"/>
    </row>
    <row r="14" spans="1:251" ht="13.8" thickTop="1" x14ac:dyDescent="0.25">
      <c r="A14" s="77"/>
      <c r="B14" s="76"/>
      <c r="C14" s="76"/>
      <c r="D14" s="78"/>
      <c r="E14" s="76"/>
      <c r="F14" s="76"/>
      <c r="G14" s="79"/>
      <c r="H14" s="79"/>
      <c r="I14" s="79"/>
      <c r="J14" s="79"/>
      <c r="K14" s="79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</row>
    <row r="15" spans="1:251" x14ac:dyDescent="0.25">
      <c r="B15" s="62" t="s">
        <v>86</v>
      </c>
      <c r="D15" s="74"/>
      <c r="AE15" s="2"/>
    </row>
    <row r="16" spans="1:251" x14ac:dyDescent="0.25">
      <c r="B16" s="2" t="s">
        <v>103</v>
      </c>
      <c r="AE16" s="2"/>
    </row>
    <row r="17" spans="2:37" x14ac:dyDescent="0.25">
      <c r="B17" s="2" t="s">
        <v>104</v>
      </c>
      <c r="AE17" s="2"/>
    </row>
    <row r="18" spans="2:37" x14ac:dyDescent="0.25">
      <c r="B18" s="75" t="s">
        <v>93</v>
      </c>
      <c r="AE18" s="2"/>
    </row>
    <row r="19" spans="2:37" x14ac:dyDescent="0.25">
      <c r="AE19" s="2"/>
    </row>
    <row r="20" spans="2:37" x14ac:dyDescent="0.25">
      <c r="B20" s="75" t="s">
        <v>90</v>
      </c>
      <c r="AE20" s="2"/>
    </row>
    <row r="21" spans="2:37" x14ac:dyDescent="0.25">
      <c r="B21" s="75" t="s">
        <v>88</v>
      </c>
      <c r="AE21" s="2"/>
    </row>
    <row r="22" spans="2:37" x14ac:dyDescent="0.25">
      <c r="B22" s="75" t="s">
        <v>89</v>
      </c>
      <c r="AE22" s="2"/>
    </row>
    <row r="23" spans="2:37" x14ac:dyDescent="0.25">
      <c r="B23" s="75" t="s">
        <v>92</v>
      </c>
      <c r="AE23" s="2"/>
    </row>
    <row r="24" spans="2:37" x14ac:dyDescent="0.25">
      <c r="B24" s="75" t="s">
        <v>95</v>
      </c>
      <c r="AE24" s="2"/>
    </row>
    <row r="25" spans="2:37" x14ac:dyDescent="0.25">
      <c r="AE25" s="2"/>
    </row>
    <row r="26" spans="2:37" x14ac:dyDescent="0.25">
      <c r="AE26" s="2"/>
    </row>
    <row r="27" spans="2:37" x14ac:dyDescent="0.25">
      <c r="AE27" s="2"/>
    </row>
    <row r="28" spans="2:37" x14ac:dyDescent="0.25">
      <c r="AE28" s="2"/>
    </row>
    <row r="29" spans="2:37" x14ac:dyDescent="0.25">
      <c r="AE29" s="2"/>
      <c r="AK29" s="2"/>
    </row>
    <row r="30" spans="2:37" x14ac:dyDescent="0.25">
      <c r="AE30" s="2"/>
      <c r="AK30" s="2"/>
    </row>
    <row r="31" spans="2:37" x14ac:dyDescent="0.25">
      <c r="AE31" s="2"/>
    </row>
    <row r="32" spans="2:37" x14ac:dyDescent="0.25">
      <c r="AE32" s="2"/>
    </row>
    <row r="33" spans="31:31" x14ac:dyDescent="0.25">
      <c r="AE33" s="2"/>
    </row>
    <row r="34" spans="31:31" x14ac:dyDescent="0.25">
      <c r="AE34" s="2"/>
    </row>
    <row r="35" spans="31:31" x14ac:dyDescent="0.25">
      <c r="AE35" s="2"/>
    </row>
    <row r="36" spans="31:31" x14ac:dyDescent="0.25">
      <c r="AE36" s="2"/>
    </row>
    <row r="37" spans="31:31" x14ac:dyDescent="0.25">
      <c r="AE37" s="2"/>
    </row>
    <row r="38" spans="31:31" x14ac:dyDescent="0.25">
      <c r="AE38" s="2"/>
    </row>
    <row r="39" spans="31:31" x14ac:dyDescent="0.25">
      <c r="AE39" s="2"/>
    </row>
    <row r="40" spans="31:31" x14ac:dyDescent="0.25">
      <c r="AE40" s="2"/>
    </row>
    <row r="41" spans="31:31" x14ac:dyDescent="0.25">
      <c r="AE41" s="2"/>
    </row>
    <row r="42" spans="31:31" x14ac:dyDescent="0.25">
      <c r="AE42" s="2"/>
    </row>
    <row r="43" spans="31:31" x14ac:dyDescent="0.25">
      <c r="AE43" s="2"/>
    </row>
    <row r="44" spans="31:31" x14ac:dyDescent="0.25">
      <c r="AE44" s="2"/>
    </row>
    <row r="45" spans="31:31" x14ac:dyDescent="0.25">
      <c r="AE45" s="2"/>
    </row>
    <row r="46" spans="31:31" x14ac:dyDescent="0.25">
      <c r="AE46" s="2"/>
    </row>
    <row r="47" spans="31:31" x14ac:dyDescent="0.25">
      <c r="AE47" s="2"/>
    </row>
    <row r="48" spans="31:31" x14ac:dyDescent="0.25">
      <c r="AE48" s="2"/>
    </row>
    <row r="49" spans="31:31" x14ac:dyDescent="0.25">
      <c r="AE49" s="2"/>
    </row>
    <row r="50" spans="31:31" x14ac:dyDescent="0.25">
      <c r="AE50" s="2"/>
    </row>
    <row r="51" spans="31:31" x14ac:dyDescent="0.25">
      <c r="AE51" s="2"/>
    </row>
    <row r="52" spans="31:31" x14ac:dyDescent="0.25">
      <c r="AE52" s="2"/>
    </row>
    <row r="53" spans="31:31" x14ac:dyDescent="0.25">
      <c r="AE53" s="2"/>
    </row>
    <row r="54" spans="31:31" x14ac:dyDescent="0.25">
      <c r="AE54" s="2"/>
    </row>
    <row r="55" spans="31:31" x14ac:dyDescent="0.25">
      <c r="AE55" s="2"/>
    </row>
    <row r="56" spans="31:31" x14ac:dyDescent="0.25">
      <c r="AE56" s="2"/>
    </row>
    <row r="57" spans="31:31" x14ac:dyDescent="0.25">
      <c r="AE57" s="2"/>
    </row>
    <row r="58" spans="31:31" x14ac:dyDescent="0.25">
      <c r="AE58" s="2"/>
    </row>
    <row r="59" spans="31:31" x14ac:dyDescent="0.25">
      <c r="AE59" s="2"/>
    </row>
    <row r="60" spans="31:31" x14ac:dyDescent="0.25">
      <c r="AE60" s="2"/>
    </row>
    <row r="61" spans="31:31" x14ac:dyDescent="0.25">
      <c r="AE61" s="2"/>
    </row>
    <row r="62" spans="31:31" x14ac:dyDescent="0.25">
      <c r="AE62" s="2"/>
    </row>
    <row r="63" spans="31:31" x14ac:dyDescent="0.25">
      <c r="AE63" s="2"/>
    </row>
    <row r="64" spans="31:31" x14ac:dyDescent="0.25">
      <c r="AE64" s="2"/>
    </row>
    <row r="65" spans="31:31" x14ac:dyDescent="0.25">
      <c r="AE65" s="2"/>
    </row>
    <row r="66" spans="31:31" x14ac:dyDescent="0.25">
      <c r="AE66" s="2"/>
    </row>
    <row r="67" spans="31:31" x14ac:dyDescent="0.25">
      <c r="AE67" s="2"/>
    </row>
    <row r="68" spans="31:31" x14ac:dyDescent="0.25">
      <c r="AE68" s="2"/>
    </row>
    <row r="69" spans="31:31" x14ac:dyDescent="0.25">
      <c r="AE69" s="2"/>
    </row>
    <row r="70" spans="31:31" x14ac:dyDescent="0.25">
      <c r="AE70" s="2"/>
    </row>
    <row r="71" spans="31:31" x14ac:dyDescent="0.25">
      <c r="AE71" s="2"/>
    </row>
    <row r="72" spans="31:31" x14ac:dyDescent="0.25">
      <c r="AE72" s="2"/>
    </row>
    <row r="73" spans="31:31" x14ac:dyDescent="0.25">
      <c r="AE73" s="2"/>
    </row>
    <row r="74" spans="31:31" x14ac:dyDescent="0.25">
      <c r="AE74" s="2"/>
    </row>
    <row r="75" spans="31:31" x14ac:dyDescent="0.25">
      <c r="AE75" s="2"/>
    </row>
    <row r="76" spans="31:31" x14ac:dyDescent="0.25">
      <c r="AE76" s="2"/>
    </row>
    <row r="77" spans="31:31" x14ac:dyDescent="0.25">
      <c r="AE77" s="2"/>
    </row>
    <row r="78" spans="31:31" x14ac:dyDescent="0.25">
      <c r="AE78" s="2"/>
    </row>
    <row r="79" spans="31:31" x14ac:dyDescent="0.25">
      <c r="AE79" s="2"/>
    </row>
    <row r="80" spans="31:31" x14ac:dyDescent="0.25">
      <c r="AE80" s="2"/>
    </row>
  </sheetData>
  <sheetProtection sheet="1" objects="1" scenarios="1" selectLockedCells="1"/>
  <sortState ref="A3:IQ7">
    <sortCondition ref="E3:E7"/>
    <sortCondition ref="F3:F7"/>
    <sortCondition ref="K3:K7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4" t="s">
        <v>13</v>
      </c>
      <c r="B1" s="7">
        <v>0</v>
      </c>
      <c r="C1" s="5" t="s">
        <v>24</v>
      </c>
    </row>
    <row r="2" spans="1:3" x14ac:dyDescent="0.25">
      <c r="A2" s="4" t="s">
        <v>14</v>
      </c>
      <c r="B2" s="7">
        <v>1</v>
      </c>
      <c r="C2" s="6" t="s">
        <v>26</v>
      </c>
    </row>
    <row r="3" spans="1:3" x14ac:dyDescent="0.25">
      <c r="A3" s="4" t="s">
        <v>15</v>
      </c>
      <c r="B3" s="7">
        <v>2</v>
      </c>
      <c r="C3" s="6" t="s">
        <v>27</v>
      </c>
    </row>
    <row r="4" spans="1:3" x14ac:dyDescent="0.25">
      <c r="A4" s="4" t="s">
        <v>78</v>
      </c>
      <c r="B4" s="7">
        <v>3</v>
      </c>
      <c r="C4" s="6" t="s">
        <v>22</v>
      </c>
    </row>
    <row r="5" spans="1:3" x14ac:dyDescent="0.25">
      <c r="A5" s="4" t="s">
        <v>16</v>
      </c>
      <c r="B5" s="7">
        <v>4</v>
      </c>
      <c r="C5" s="6" t="s">
        <v>23</v>
      </c>
    </row>
    <row r="6" spans="1:3" x14ac:dyDescent="0.25">
      <c r="A6" s="4"/>
      <c r="B6" s="7"/>
    </row>
    <row r="7" spans="1:3" x14ac:dyDescent="0.25">
      <c r="A7" s="4" t="s">
        <v>17</v>
      </c>
      <c r="B7" s="7">
        <v>0</v>
      </c>
      <c r="C7" s="6" t="s">
        <v>25</v>
      </c>
    </row>
    <row r="8" spans="1:3" x14ac:dyDescent="0.25">
      <c r="A8" s="4" t="s">
        <v>18</v>
      </c>
      <c r="B8" s="7">
        <v>1</v>
      </c>
      <c r="C8" s="6"/>
    </row>
    <row r="9" spans="1:3" x14ac:dyDescent="0.25">
      <c r="A9" s="4" t="s">
        <v>19</v>
      </c>
      <c r="B9" s="7">
        <v>2</v>
      </c>
    </row>
    <row r="10" spans="1:3" x14ac:dyDescent="0.25">
      <c r="A10" s="4" t="s">
        <v>20</v>
      </c>
      <c r="B10" s="7">
        <v>3</v>
      </c>
      <c r="C10" s="6"/>
    </row>
    <row r="11" spans="1:3" x14ac:dyDescent="0.25">
      <c r="A11" s="4" t="s">
        <v>21</v>
      </c>
      <c r="B11" s="7">
        <v>4</v>
      </c>
      <c r="C11" s="6"/>
    </row>
    <row r="13" spans="1:3" x14ac:dyDescent="0.25">
      <c r="A13" s="8">
        <v>0</v>
      </c>
      <c r="B13" s="4" t="s">
        <v>17</v>
      </c>
      <c r="C13" s="6" t="s">
        <v>44</v>
      </c>
    </row>
    <row r="14" spans="1:3" x14ac:dyDescent="0.25">
      <c r="A14" s="8">
        <v>1</v>
      </c>
      <c r="B14" s="4" t="s">
        <v>18</v>
      </c>
      <c r="C14" s="6"/>
    </row>
    <row r="15" spans="1:3" x14ac:dyDescent="0.25">
      <c r="A15" s="8">
        <v>2</v>
      </c>
      <c r="B15" s="4" t="s">
        <v>19</v>
      </c>
      <c r="C15" s="6"/>
    </row>
    <row r="16" spans="1:3" x14ac:dyDescent="0.25">
      <c r="A16" s="8">
        <v>3</v>
      </c>
      <c r="B16" s="4" t="s">
        <v>20</v>
      </c>
      <c r="C16" s="6"/>
    </row>
    <row r="17" spans="1:3" x14ac:dyDescent="0.25">
      <c r="A17" s="8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0" customFormat="1" x14ac:dyDescent="0.25">
      <c r="A1" s="12" t="s">
        <v>79</v>
      </c>
    </row>
    <row r="2" spans="1:1" s="10" customFormat="1" x14ac:dyDescent="0.25">
      <c r="A2" s="11"/>
    </row>
    <row r="3" spans="1:1" s="10" customFormat="1" x14ac:dyDescent="0.25">
      <c r="A3" s="11"/>
    </row>
    <row r="4" spans="1:1" s="10" customFormat="1" x14ac:dyDescent="0.25">
      <c r="A4" s="12" t="s">
        <v>53</v>
      </c>
    </row>
    <row r="5" spans="1:1" s="10" customFormat="1" x14ac:dyDescent="0.25">
      <c r="A5" s="11" t="s">
        <v>54</v>
      </c>
    </row>
    <row r="6" spans="1:1" s="10" customFormat="1" ht="12.75" customHeight="1" x14ac:dyDescent="0.25">
      <c r="A6" s="11"/>
    </row>
    <row r="7" spans="1:1" x14ac:dyDescent="0.25">
      <c r="A7" s="11" t="s">
        <v>55</v>
      </c>
    </row>
    <row r="8" spans="1:1" x14ac:dyDescent="0.25">
      <c r="A8" s="11" t="s">
        <v>56</v>
      </c>
    </row>
    <row r="9" spans="1:1" x14ac:dyDescent="0.25">
      <c r="A9" s="11" t="s">
        <v>57</v>
      </c>
    </row>
    <row r="10" spans="1:1" x14ac:dyDescent="0.25">
      <c r="A10" s="11" t="s">
        <v>58</v>
      </c>
    </row>
    <row r="11" spans="1:1" x14ac:dyDescent="0.25">
      <c r="A11" s="11" t="s">
        <v>59</v>
      </c>
    </row>
    <row r="12" spans="1:1" x14ac:dyDescent="0.25">
      <c r="A12" s="11" t="s">
        <v>60</v>
      </c>
    </row>
    <row r="13" spans="1:1" x14ac:dyDescent="0.25">
      <c r="A13" s="11" t="s">
        <v>61</v>
      </c>
    </row>
    <row r="14" spans="1:1" x14ac:dyDescent="0.25">
      <c r="A14" s="11" t="s">
        <v>62</v>
      </c>
    </row>
    <row r="15" spans="1:1" x14ac:dyDescent="0.25">
      <c r="A15" s="11"/>
    </row>
    <row r="16" spans="1:1" ht="27" customHeight="1" x14ac:dyDescent="0.25">
      <c r="A16" s="11" t="s">
        <v>67</v>
      </c>
    </row>
    <row r="17" spans="1:1" x14ac:dyDescent="0.25">
      <c r="A17" s="11"/>
    </row>
    <row r="18" spans="1:1" x14ac:dyDescent="0.25">
      <c r="A18" s="11"/>
    </row>
    <row r="19" spans="1:1" ht="26.4" x14ac:dyDescent="0.25">
      <c r="A19" s="13" t="s">
        <v>76</v>
      </c>
    </row>
    <row r="20" spans="1:1" x14ac:dyDescent="0.25">
      <c r="A20" s="13"/>
    </row>
    <row r="21" spans="1:1" x14ac:dyDescent="0.25">
      <c r="A21" s="10"/>
    </row>
    <row r="22" spans="1:1" x14ac:dyDescent="0.25">
      <c r="A22" s="14" t="s">
        <v>68</v>
      </c>
    </row>
    <row r="23" spans="1:1" x14ac:dyDescent="0.25">
      <c r="A23" s="11" t="s">
        <v>55</v>
      </c>
    </row>
    <row r="24" spans="1:1" x14ac:dyDescent="0.25">
      <c r="A24" s="10" t="s">
        <v>69</v>
      </c>
    </row>
    <row r="25" spans="1:1" x14ac:dyDescent="0.25">
      <c r="A25" s="10" t="s">
        <v>75</v>
      </c>
    </row>
    <row r="26" spans="1:1" x14ac:dyDescent="0.25">
      <c r="A26" s="10" t="s">
        <v>70</v>
      </c>
    </row>
    <row r="27" spans="1:1" x14ac:dyDescent="0.25">
      <c r="A27" s="10" t="s">
        <v>71</v>
      </c>
    </row>
    <row r="28" spans="1:1" x14ac:dyDescent="0.25">
      <c r="A28" s="10" t="s">
        <v>72</v>
      </c>
    </row>
    <row r="29" spans="1:1" x14ac:dyDescent="0.25">
      <c r="A29" s="10" t="s">
        <v>77</v>
      </c>
    </row>
    <row r="30" spans="1:1" x14ac:dyDescent="0.25">
      <c r="A30" s="10" t="s">
        <v>73</v>
      </c>
    </row>
    <row r="31" spans="1:1" x14ac:dyDescent="0.25">
      <c r="A31" s="10" t="s">
        <v>74</v>
      </c>
    </row>
    <row r="32" spans="1:1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2017-07-09T18:41:44Z</dcterms:modified>
</cp:coreProperties>
</file>