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Scoresheet!$A$1:$IL$87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49" i="1" l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I7" i="1"/>
  <c r="J7" i="1"/>
  <c r="O7" i="1"/>
  <c r="N7" i="1" s="1"/>
  <c r="AB7" i="1"/>
  <c r="AC7" i="1"/>
  <c r="AD7" i="1"/>
  <c r="AO7" i="1"/>
  <c r="AP7" i="1"/>
  <c r="AQ7" i="1"/>
  <c r="BA7" i="1"/>
  <c r="BB7" i="1"/>
  <c r="BC7" i="1"/>
  <c r="BL7" i="1"/>
  <c r="BM7" i="1"/>
  <c r="BN7" i="1"/>
  <c r="BY7" i="1"/>
  <c r="BZ7" i="1"/>
  <c r="CA7" i="1"/>
  <c r="CJ7" i="1"/>
  <c r="CK7" i="1"/>
  <c r="CL7" i="1"/>
  <c r="I8" i="1"/>
  <c r="J8" i="1"/>
  <c r="O8" i="1"/>
  <c r="N8" i="1" s="1"/>
  <c r="AB8" i="1"/>
  <c r="AC8" i="1"/>
  <c r="AD8" i="1"/>
  <c r="AO8" i="1"/>
  <c r="AP8" i="1"/>
  <c r="AQ8" i="1"/>
  <c r="BA8" i="1"/>
  <c r="BB8" i="1"/>
  <c r="BC8" i="1"/>
  <c r="BL8" i="1"/>
  <c r="BM8" i="1"/>
  <c r="BN8" i="1"/>
  <c r="BY8" i="1"/>
  <c r="BZ8" i="1"/>
  <c r="CA8" i="1"/>
  <c r="CJ8" i="1"/>
  <c r="CK8" i="1"/>
  <c r="CL8" i="1"/>
  <c r="I11" i="1"/>
  <c r="J11" i="1"/>
  <c r="O11" i="1"/>
  <c r="N11" i="1" s="1"/>
  <c r="AB11" i="1"/>
  <c r="AC11" i="1"/>
  <c r="AD11" i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BO8" i="1" l="1"/>
  <c r="BO7" i="1"/>
  <c r="BO49" i="1"/>
  <c r="CM8" i="1"/>
  <c r="BD8" i="1"/>
  <c r="AR8" i="1"/>
  <c r="AE8" i="1"/>
  <c r="G8" i="1"/>
  <c r="H8" i="1" s="1"/>
  <c r="CM7" i="1"/>
  <c r="AR7" i="1"/>
  <c r="CB49" i="1"/>
  <c r="G49" i="1"/>
  <c r="H49" i="1" s="1"/>
  <c r="CM49" i="1"/>
  <c r="M8" i="1"/>
  <c r="M7" i="1"/>
  <c r="CB8" i="1"/>
  <c r="CB7" i="1"/>
  <c r="BD7" i="1"/>
  <c r="BD49" i="1"/>
  <c r="AR49" i="1"/>
  <c r="M49" i="1"/>
  <c r="AE7" i="1"/>
  <c r="AE49" i="1"/>
  <c r="G7" i="1"/>
  <c r="H7" i="1" s="1"/>
  <c r="L49" i="1"/>
  <c r="L8" i="1"/>
  <c r="L7" i="1"/>
  <c r="G11" i="1"/>
  <c r="H11" i="1" s="1"/>
  <c r="CB11" i="1"/>
  <c r="CM11" i="1"/>
  <c r="AR11" i="1"/>
  <c r="BD11" i="1"/>
  <c r="M11" i="1"/>
  <c r="BO11" i="1"/>
  <c r="AE11" i="1"/>
  <c r="L11" i="1"/>
  <c r="I60" i="1"/>
  <c r="J60" i="1"/>
  <c r="O60" i="1"/>
  <c r="N60" i="1" s="1"/>
  <c r="AB60" i="1"/>
  <c r="AC60" i="1"/>
  <c r="AD60" i="1"/>
  <c r="AO60" i="1"/>
  <c r="AP60" i="1"/>
  <c r="AQ60" i="1"/>
  <c r="BA60" i="1"/>
  <c r="BB60" i="1"/>
  <c r="BC60" i="1"/>
  <c r="BL60" i="1"/>
  <c r="BM60" i="1"/>
  <c r="BN60" i="1"/>
  <c r="BY60" i="1"/>
  <c r="BZ60" i="1"/>
  <c r="CA60" i="1"/>
  <c r="CJ60" i="1"/>
  <c r="CK60" i="1"/>
  <c r="CL60" i="1"/>
  <c r="K8" i="1" l="1"/>
  <c r="K7" i="1"/>
  <c r="K49" i="1"/>
  <c r="K11" i="1"/>
  <c r="G60" i="1"/>
  <c r="H60" i="1" s="1"/>
  <c r="BO60" i="1"/>
  <c r="CB60" i="1"/>
  <c r="AE60" i="1"/>
  <c r="CM60" i="1"/>
  <c r="AR60" i="1"/>
  <c r="BD60" i="1"/>
  <c r="M60" i="1"/>
  <c r="L60" i="1"/>
  <c r="CL53" i="1"/>
  <c r="CK53" i="1"/>
  <c r="CJ53" i="1"/>
  <c r="CA53" i="1"/>
  <c r="BZ53" i="1"/>
  <c r="BY53" i="1"/>
  <c r="BN53" i="1"/>
  <c r="BM53" i="1"/>
  <c r="BL53" i="1"/>
  <c r="BC53" i="1"/>
  <c r="BB53" i="1"/>
  <c r="BA53" i="1"/>
  <c r="AQ53" i="1"/>
  <c r="AP53" i="1"/>
  <c r="AO53" i="1"/>
  <c r="AD53" i="1"/>
  <c r="AC53" i="1"/>
  <c r="AB53" i="1"/>
  <c r="O53" i="1"/>
  <c r="N53" i="1" s="1"/>
  <c r="J53" i="1"/>
  <c r="I53" i="1"/>
  <c r="CL29" i="1"/>
  <c r="CK29" i="1"/>
  <c r="CJ29" i="1"/>
  <c r="CA29" i="1"/>
  <c r="BZ29" i="1"/>
  <c r="BY29" i="1"/>
  <c r="BN29" i="1"/>
  <c r="BM29" i="1"/>
  <c r="BL29" i="1"/>
  <c r="BC29" i="1"/>
  <c r="BB29" i="1"/>
  <c r="BA29" i="1"/>
  <c r="AQ29" i="1"/>
  <c r="AP29" i="1"/>
  <c r="AO29" i="1"/>
  <c r="AD29" i="1"/>
  <c r="AC29" i="1"/>
  <c r="AB29" i="1"/>
  <c r="O29" i="1"/>
  <c r="N29" i="1" s="1"/>
  <c r="J29" i="1"/>
  <c r="I29" i="1"/>
  <c r="CL6" i="1"/>
  <c r="CK6" i="1"/>
  <c r="CJ6" i="1"/>
  <c r="CA6" i="1"/>
  <c r="BZ6" i="1"/>
  <c r="BY6" i="1"/>
  <c r="BN6" i="1"/>
  <c r="BM6" i="1"/>
  <c r="BL6" i="1"/>
  <c r="BC6" i="1"/>
  <c r="BB6" i="1"/>
  <c r="BA6" i="1"/>
  <c r="AQ6" i="1"/>
  <c r="AP6" i="1"/>
  <c r="AO6" i="1"/>
  <c r="AD6" i="1"/>
  <c r="AC6" i="1"/>
  <c r="AB6" i="1"/>
  <c r="O6" i="1"/>
  <c r="N6" i="1" s="1"/>
  <c r="J6" i="1"/>
  <c r="I6" i="1"/>
  <c r="CL15" i="1"/>
  <c r="CK15" i="1"/>
  <c r="CJ15" i="1"/>
  <c r="CA15" i="1"/>
  <c r="BZ15" i="1"/>
  <c r="BY15" i="1"/>
  <c r="BN15" i="1"/>
  <c r="BM15" i="1"/>
  <c r="BL15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CL5" i="1"/>
  <c r="CK5" i="1"/>
  <c r="CJ5" i="1"/>
  <c r="CA5" i="1"/>
  <c r="BZ5" i="1"/>
  <c r="BY5" i="1"/>
  <c r="BN5" i="1"/>
  <c r="BM5" i="1"/>
  <c r="BL5" i="1"/>
  <c r="BC5" i="1"/>
  <c r="BB5" i="1"/>
  <c r="BA5" i="1"/>
  <c r="AQ5" i="1"/>
  <c r="AP5" i="1"/>
  <c r="AO5" i="1"/>
  <c r="AD5" i="1"/>
  <c r="AC5" i="1"/>
  <c r="AB5" i="1"/>
  <c r="O5" i="1"/>
  <c r="N5" i="1" s="1"/>
  <c r="J5" i="1"/>
  <c r="I5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CL30" i="1"/>
  <c r="CK30" i="1"/>
  <c r="CJ30" i="1"/>
  <c r="CA30" i="1"/>
  <c r="BZ30" i="1"/>
  <c r="BY30" i="1"/>
  <c r="BN30" i="1"/>
  <c r="BM30" i="1"/>
  <c r="BL30" i="1"/>
  <c r="BC30" i="1"/>
  <c r="BB30" i="1"/>
  <c r="BA30" i="1"/>
  <c r="AQ30" i="1"/>
  <c r="AP30" i="1"/>
  <c r="AO30" i="1"/>
  <c r="AD30" i="1"/>
  <c r="AC30" i="1"/>
  <c r="AB30" i="1"/>
  <c r="O30" i="1"/>
  <c r="N30" i="1" s="1"/>
  <c r="J30" i="1"/>
  <c r="I30" i="1"/>
  <c r="CL63" i="1"/>
  <c r="CK63" i="1"/>
  <c r="CJ63" i="1"/>
  <c r="CA63" i="1"/>
  <c r="BZ63" i="1"/>
  <c r="BY63" i="1"/>
  <c r="BN63" i="1"/>
  <c r="BM63" i="1"/>
  <c r="BL63" i="1"/>
  <c r="BC63" i="1"/>
  <c r="BB63" i="1"/>
  <c r="BA63" i="1"/>
  <c r="AQ63" i="1"/>
  <c r="AP63" i="1"/>
  <c r="AO63" i="1"/>
  <c r="AD63" i="1"/>
  <c r="AC63" i="1"/>
  <c r="AB63" i="1"/>
  <c r="O63" i="1"/>
  <c r="N63" i="1" s="1"/>
  <c r="J63" i="1"/>
  <c r="I63" i="1"/>
  <c r="CL34" i="1"/>
  <c r="CK34" i="1"/>
  <c r="CJ34" i="1"/>
  <c r="CA34" i="1"/>
  <c r="BZ34" i="1"/>
  <c r="BY34" i="1"/>
  <c r="BN34" i="1"/>
  <c r="BM34" i="1"/>
  <c r="BL34" i="1"/>
  <c r="BC34" i="1"/>
  <c r="BB34" i="1"/>
  <c r="BA34" i="1"/>
  <c r="AQ34" i="1"/>
  <c r="AP34" i="1"/>
  <c r="AO34" i="1"/>
  <c r="AD34" i="1"/>
  <c r="AC34" i="1"/>
  <c r="AB34" i="1"/>
  <c r="O34" i="1"/>
  <c r="N34" i="1" s="1"/>
  <c r="J34" i="1"/>
  <c r="I34" i="1"/>
  <c r="CL64" i="1"/>
  <c r="CK64" i="1"/>
  <c r="CJ64" i="1"/>
  <c r="CA64" i="1"/>
  <c r="BZ64" i="1"/>
  <c r="BY64" i="1"/>
  <c r="BN64" i="1"/>
  <c r="BM64" i="1"/>
  <c r="BL64" i="1"/>
  <c r="BC64" i="1"/>
  <c r="BB64" i="1"/>
  <c r="BA64" i="1"/>
  <c r="AQ64" i="1"/>
  <c r="AP64" i="1"/>
  <c r="AO64" i="1"/>
  <c r="AD64" i="1"/>
  <c r="AC64" i="1"/>
  <c r="AB64" i="1"/>
  <c r="O64" i="1"/>
  <c r="N64" i="1" s="1"/>
  <c r="J64" i="1"/>
  <c r="I64" i="1"/>
  <c r="CL73" i="1"/>
  <c r="CK73" i="1"/>
  <c r="CJ73" i="1"/>
  <c r="CA73" i="1"/>
  <c r="BZ73" i="1"/>
  <c r="BY73" i="1"/>
  <c r="BN73" i="1"/>
  <c r="BM73" i="1"/>
  <c r="BL73" i="1"/>
  <c r="BC73" i="1"/>
  <c r="BB73" i="1"/>
  <c r="BA73" i="1"/>
  <c r="AQ73" i="1"/>
  <c r="AP73" i="1"/>
  <c r="AO73" i="1"/>
  <c r="AD73" i="1"/>
  <c r="AC73" i="1"/>
  <c r="AB73" i="1"/>
  <c r="O73" i="1"/>
  <c r="N73" i="1" s="1"/>
  <c r="J73" i="1"/>
  <c r="I73" i="1"/>
  <c r="CL74" i="1"/>
  <c r="CK74" i="1"/>
  <c r="CJ74" i="1"/>
  <c r="CA74" i="1"/>
  <c r="BZ74" i="1"/>
  <c r="BY74" i="1"/>
  <c r="BN74" i="1"/>
  <c r="BM74" i="1"/>
  <c r="BL74" i="1"/>
  <c r="BC74" i="1"/>
  <c r="BB74" i="1"/>
  <c r="BA74" i="1"/>
  <c r="AQ74" i="1"/>
  <c r="AP74" i="1"/>
  <c r="AO74" i="1"/>
  <c r="AD74" i="1"/>
  <c r="AC74" i="1"/>
  <c r="AB74" i="1"/>
  <c r="O74" i="1"/>
  <c r="N74" i="1" s="1"/>
  <c r="J74" i="1"/>
  <c r="I74" i="1"/>
  <c r="CL50" i="1"/>
  <c r="CK50" i="1"/>
  <c r="CJ50" i="1"/>
  <c r="CA50" i="1"/>
  <c r="BZ50" i="1"/>
  <c r="BY50" i="1"/>
  <c r="BN50" i="1"/>
  <c r="BM50" i="1"/>
  <c r="BL50" i="1"/>
  <c r="BC50" i="1"/>
  <c r="BB50" i="1"/>
  <c r="BA50" i="1"/>
  <c r="AQ50" i="1"/>
  <c r="AP50" i="1"/>
  <c r="AO50" i="1"/>
  <c r="AD50" i="1"/>
  <c r="AC50" i="1"/>
  <c r="AB50" i="1"/>
  <c r="O50" i="1"/>
  <c r="N50" i="1" s="1"/>
  <c r="J50" i="1"/>
  <c r="I50" i="1"/>
  <c r="CL39" i="1"/>
  <c r="CK39" i="1"/>
  <c r="CJ39" i="1"/>
  <c r="CA39" i="1"/>
  <c r="BZ39" i="1"/>
  <c r="BY39" i="1"/>
  <c r="BN39" i="1"/>
  <c r="BM39" i="1"/>
  <c r="BL39" i="1"/>
  <c r="BC39" i="1"/>
  <c r="BB39" i="1"/>
  <c r="BA39" i="1"/>
  <c r="AQ39" i="1"/>
  <c r="AP39" i="1"/>
  <c r="AO39" i="1"/>
  <c r="AD39" i="1"/>
  <c r="AC39" i="1"/>
  <c r="AB39" i="1"/>
  <c r="O39" i="1"/>
  <c r="N39" i="1" s="1"/>
  <c r="J39" i="1"/>
  <c r="I39" i="1"/>
  <c r="CL37" i="1"/>
  <c r="CK37" i="1"/>
  <c r="CJ37" i="1"/>
  <c r="CA37" i="1"/>
  <c r="BZ37" i="1"/>
  <c r="BY37" i="1"/>
  <c r="BN37" i="1"/>
  <c r="BM37" i="1"/>
  <c r="BL37" i="1"/>
  <c r="BC37" i="1"/>
  <c r="BB37" i="1"/>
  <c r="BA37" i="1"/>
  <c r="AQ37" i="1"/>
  <c r="AP37" i="1"/>
  <c r="AO37" i="1"/>
  <c r="AD37" i="1"/>
  <c r="AC37" i="1"/>
  <c r="AB37" i="1"/>
  <c r="O37" i="1"/>
  <c r="N37" i="1" s="1"/>
  <c r="J37" i="1"/>
  <c r="I37" i="1"/>
  <c r="BN71" i="1"/>
  <c r="BM71" i="1"/>
  <c r="BL71" i="1"/>
  <c r="N71" i="1"/>
  <c r="J71" i="1"/>
  <c r="I71" i="1"/>
  <c r="CL24" i="1"/>
  <c r="CK24" i="1"/>
  <c r="CJ24" i="1"/>
  <c r="CA24" i="1"/>
  <c r="BZ24" i="1"/>
  <c r="BY24" i="1"/>
  <c r="BN24" i="1"/>
  <c r="BM24" i="1"/>
  <c r="BL24" i="1"/>
  <c r="BC24" i="1"/>
  <c r="BB24" i="1"/>
  <c r="BA24" i="1"/>
  <c r="AQ24" i="1"/>
  <c r="AP24" i="1"/>
  <c r="AO24" i="1"/>
  <c r="AD24" i="1"/>
  <c r="AC24" i="1"/>
  <c r="AB24" i="1"/>
  <c r="O24" i="1"/>
  <c r="N24" i="1" s="1"/>
  <c r="J24" i="1"/>
  <c r="I24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43" i="1"/>
  <c r="CK43" i="1"/>
  <c r="CJ43" i="1"/>
  <c r="CA43" i="1"/>
  <c r="BZ43" i="1"/>
  <c r="BY43" i="1"/>
  <c r="BN43" i="1"/>
  <c r="BM43" i="1"/>
  <c r="BL43" i="1"/>
  <c r="BC43" i="1"/>
  <c r="BB43" i="1"/>
  <c r="BA43" i="1"/>
  <c r="AQ43" i="1"/>
  <c r="AP43" i="1"/>
  <c r="AO43" i="1"/>
  <c r="AD43" i="1"/>
  <c r="AC43" i="1"/>
  <c r="AB43" i="1"/>
  <c r="O43" i="1"/>
  <c r="N43" i="1" s="1"/>
  <c r="J43" i="1"/>
  <c r="I43" i="1"/>
  <c r="CL48" i="1"/>
  <c r="CK48" i="1"/>
  <c r="CJ48" i="1"/>
  <c r="CA48" i="1"/>
  <c r="BZ48" i="1"/>
  <c r="BY48" i="1"/>
  <c r="BN48" i="1"/>
  <c r="BM48" i="1"/>
  <c r="BL48" i="1"/>
  <c r="BC48" i="1"/>
  <c r="BB48" i="1"/>
  <c r="BA48" i="1"/>
  <c r="AQ48" i="1"/>
  <c r="AP48" i="1"/>
  <c r="AO48" i="1"/>
  <c r="AD48" i="1"/>
  <c r="AC48" i="1"/>
  <c r="AB48" i="1"/>
  <c r="O48" i="1"/>
  <c r="N48" i="1" s="1"/>
  <c r="J48" i="1"/>
  <c r="I48" i="1"/>
  <c r="CL35" i="1"/>
  <c r="CK35" i="1"/>
  <c r="CJ35" i="1"/>
  <c r="CA35" i="1"/>
  <c r="BZ35" i="1"/>
  <c r="BY35" i="1"/>
  <c r="BN35" i="1"/>
  <c r="BM35" i="1"/>
  <c r="BL35" i="1"/>
  <c r="BC35" i="1"/>
  <c r="BB35" i="1"/>
  <c r="BA35" i="1"/>
  <c r="AQ35" i="1"/>
  <c r="AP35" i="1"/>
  <c r="AO35" i="1"/>
  <c r="AD35" i="1"/>
  <c r="AC35" i="1"/>
  <c r="AB35" i="1"/>
  <c r="O35" i="1"/>
  <c r="N35" i="1" s="1"/>
  <c r="J35" i="1"/>
  <c r="I35" i="1"/>
  <c r="CL36" i="1"/>
  <c r="CK36" i="1"/>
  <c r="CJ36" i="1"/>
  <c r="CA36" i="1"/>
  <c r="BZ36" i="1"/>
  <c r="BY36" i="1"/>
  <c r="BN36" i="1"/>
  <c r="BM36" i="1"/>
  <c r="BL36" i="1"/>
  <c r="BC36" i="1"/>
  <c r="BB36" i="1"/>
  <c r="BA36" i="1"/>
  <c r="AQ36" i="1"/>
  <c r="AP36" i="1"/>
  <c r="AO36" i="1"/>
  <c r="AD36" i="1"/>
  <c r="AC36" i="1"/>
  <c r="AB36" i="1"/>
  <c r="O36" i="1"/>
  <c r="N36" i="1" s="1"/>
  <c r="J36" i="1"/>
  <c r="I36" i="1"/>
  <c r="CL56" i="1"/>
  <c r="CK56" i="1"/>
  <c r="CJ56" i="1"/>
  <c r="CA56" i="1"/>
  <c r="BZ56" i="1"/>
  <c r="BY56" i="1"/>
  <c r="BN56" i="1"/>
  <c r="BM56" i="1"/>
  <c r="BL56" i="1"/>
  <c r="BC56" i="1"/>
  <c r="BB56" i="1"/>
  <c r="BA56" i="1"/>
  <c r="AQ56" i="1"/>
  <c r="AP56" i="1"/>
  <c r="AO56" i="1"/>
  <c r="AD56" i="1"/>
  <c r="AC56" i="1"/>
  <c r="AB56" i="1"/>
  <c r="O56" i="1"/>
  <c r="N56" i="1" s="1"/>
  <c r="J56" i="1"/>
  <c r="I56" i="1"/>
  <c r="CL65" i="1"/>
  <c r="CK65" i="1"/>
  <c r="CJ65" i="1"/>
  <c r="CA65" i="1"/>
  <c r="BZ65" i="1"/>
  <c r="BY65" i="1"/>
  <c r="BN65" i="1"/>
  <c r="BM65" i="1"/>
  <c r="BL65" i="1"/>
  <c r="BC65" i="1"/>
  <c r="BB65" i="1"/>
  <c r="BA65" i="1"/>
  <c r="AQ65" i="1"/>
  <c r="AP65" i="1"/>
  <c r="AO65" i="1"/>
  <c r="AD65" i="1"/>
  <c r="AC65" i="1"/>
  <c r="AB65" i="1"/>
  <c r="O65" i="1"/>
  <c r="N65" i="1" s="1"/>
  <c r="J65" i="1"/>
  <c r="I65" i="1"/>
  <c r="CL42" i="1"/>
  <c r="CK42" i="1"/>
  <c r="CJ42" i="1"/>
  <c r="CA42" i="1"/>
  <c r="BZ42" i="1"/>
  <c r="BY42" i="1"/>
  <c r="BN42" i="1"/>
  <c r="BM42" i="1"/>
  <c r="BL42" i="1"/>
  <c r="BC42" i="1"/>
  <c r="BB42" i="1"/>
  <c r="BA42" i="1"/>
  <c r="AQ42" i="1"/>
  <c r="AP42" i="1"/>
  <c r="AO42" i="1"/>
  <c r="AD42" i="1"/>
  <c r="AC42" i="1"/>
  <c r="AB42" i="1"/>
  <c r="O42" i="1"/>
  <c r="N42" i="1" s="1"/>
  <c r="J42" i="1"/>
  <c r="I42" i="1"/>
  <c r="I68" i="1"/>
  <c r="J68" i="1"/>
  <c r="N68" i="1"/>
  <c r="AB68" i="1"/>
  <c r="AC68" i="1"/>
  <c r="AD68" i="1"/>
  <c r="AO68" i="1"/>
  <c r="AP68" i="1"/>
  <c r="AQ68" i="1"/>
  <c r="BA68" i="1"/>
  <c r="BB68" i="1"/>
  <c r="BC68" i="1"/>
  <c r="BL68" i="1"/>
  <c r="BM68" i="1"/>
  <c r="BN68" i="1"/>
  <c r="BY68" i="1"/>
  <c r="BZ68" i="1"/>
  <c r="CA68" i="1"/>
  <c r="I32" i="1"/>
  <c r="J32" i="1"/>
  <c r="O32" i="1"/>
  <c r="N32" i="1" s="1"/>
  <c r="AB32" i="1"/>
  <c r="AC32" i="1"/>
  <c r="AD32" i="1"/>
  <c r="AO32" i="1"/>
  <c r="AP32" i="1"/>
  <c r="AQ32" i="1"/>
  <c r="BA32" i="1"/>
  <c r="BB32" i="1"/>
  <c r="BC32" i="1"/>
  <c r="BL32" i="1"/>
  <c r="BM32" i="1"/>
  <c r="BN32" i="1"/>
  <c r="BY32" i="1"/>
  <c r="BZ32" i="1"/>
  <c r="CA32" i="1"/>
  <c r="CJ32" i="1"/>
  <c r="CK32" i="1"/>
  <c r="CL32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61" i="1"/>
  <c r="J61" i="1"/>
  <c r="O61" i="1"/>
  <c r="N61" i="1" s="1"/>
  <c r="AB61" i="1"/>
  <c r="AC61" i="1"/>
  <c r="AD61" i="1"/>
  <c r="AO61" i="1"/>
  <c r="AP61" i="1"/>
  <c r="AQ61" i="1"/>
  <c r="BA61" i="1"/>
  <c r="BB61" i="1"/>
  <c r="BC61" i="1"/>
  <c r="BL61" i="1"/>
  <c r="BM61" i="1"/>
  <c r="BN61" i="1"/>
  <c r="BY61" i="1"/>
  <c r="BZ61" i="1"/>
  <c r="CA61" i="1"/>
  <c r="CJ61" i="1"/>
  <c r="CK61" i="1"/>
  <c r="CL61" i="1"/>
  <c r="I22" i="1"/>
  <c r="J22" i="1"/>
  <c r="N22" i="1"/>
  <c r="AO22" i="1"/>
  <c r="AP22" i="1"/>
  <c r="AQ22" i="1"/>
  <c r="BA22" i="1"/>
  <c r="BB22" i="1"/>
  <c r="BC22" i="1"/>
  <c r="BL22" i="1"/>
  <c r="BM22" i="1"/>
  <c r="BN22" i="1"/>
  <c r="BY22" i="1"/>
  <c r="BZ22" i="1"/>
  <c r="CA22" i="1"/>
  <c r="CJ22" i="1"/>
  <c r="CK22" i="1"/>
  <c r="CL22" i="1"/>
  <c r="I69" i="1"/>
  <c r="J69" i="1"/>
  <c r="N69" i="1"/>
  <c r="AB69" i="1"/>
  <c r="AC69" i="1"/>
  <c r="AD69" i="1"/>
  <c r="AO69" i="1"/>
  <c r="AP69" i="1"/>
  <c r="AQ69" i="1"/>
  <c r="BA69" i="1"/>
  <c r="BB69" i="1"/>
  <c r="BC69" i="1"/>
  <c r="BL69" i="1"/>
  <c r="BM69" i="1"/>
  <c r="BN69" i="1"/>
  <c r="BY69" i="1"/>
  <c r="BZ69" i="1"/>
  <c r="CA69" i="1"/>
  <c r="I47" i="1"/>
  <c r="J47" i="1"/>
  <c r="O47" i="1"/>
  <c r="N47" i="1" s="1"/>
  <c r="AB47" i="1"/>
  <c r="AC47" i="1"/>
  <c r="AD47" i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47" i="1"/>
  <c r="CK47" i="1"/>
  <c r="CL47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CJ51" i="1"/>
  <c r="CK51" i="1"/>
  <c r="CL51" i="1"/>
  <c r="I70" i="1"/>
  <c r="J70" i="1"/>
  <c r="N70" i="1"/>
  <c r="AB70" i="1"/>
  <c r="AC70" i="1"/>
  <c r="AD70" i="1"/>
  <c r="AO70" i="1"/>
  <c r="AP70" i="1"/>
  <c r="AQ70" i="1"/>
  <c r="BA70" i="1"/>
  <c r="BB70" i="1"/>
  <c r="BC70" i="1"/>
  <c r="BL70" i="1"/>
  <c r="BM70" i="1"/>
  <c r="BN70" i="1"/>
  <c r="BY70" i="1"/>
  <c r="BZ70" i="1"/>
  <c r="CA70" i="1"/>
  <c r="I25" i="1"/>
  <c r="J25" i="1"/>
  <c r="O25" i="1"/>
  <c r="N25" i="1" s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CJ25" i="1"/>
  <c r="CK25" i="1"/>
  <c r="CL25" i="1"/>
  <c r="I12" i="1"/>
  <c r="J12" i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I3" i="1"/>
  <c r="J3" i="1"/>
  <c r="N3" i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I14" i="1"/>
  <c r="J14" i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I21" i="1"/>
  <c r="J21" i="1"/>
  <c r="O21" i="1"/>
  <c r="N21" i="1" s="1"/>
  <c r="AB21" i="1"/>
  <c r="AC21" i="1"/>
  <c r="AD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CJ21" i="1"/>
  <c r="CK21" i="1"/>
  <c r="CL21" i="1"/>
  <c r="I44" i="1"/>
  <c r="J44" i="1"/>
  <c r="N44" i="1"/>
  <c r="BL44" i="1"/>
  <c r="BM44" i="1"/>
  <c r="BN44" i="1"/>
  <c r="I27" i="1"/>
  <c r="J27" i="1"/>
  <c r="O27" i="1"/>
  <c r="N27" i="1" s="1"/>
  <c r="AB27" i="1"/>
  <c r="AC27" i="1"/>
  <c r="AD27" i="1"/>
  <c r="AO27" i="1"/>
  <c r="AP27" i="1"/>
  <c r="AQ27" i="1"/>
  <c r="BA27" i="1"/>
  <c r="BB27" i="1"/>
  <c r="BC27" i="1"/>
  <c r="BL27" i="1"/>
  <c r="BM27" i="1"/>
  <c r="BN27" i="1"/>
  <c r="BY27" i="1"/>
  <c r="BZ27" i="1"/>
  <c r="CA27" i="1"/>
  <c r="CJ27" i="1"/>
  <c r="CK27" i="1"/>
  <c r="CL27" i="1"/>
  <c r="I67" i="1"/>
  <c r="J67" i="1"/>
  <c r="N67" i="1"/>
  <c r="AO67" i="1"/>
  <c r="AP67" i="1"/>
  <c r="AQ67" i="1"/>
  <c r="BA67" i="1"/>
  <c r="BB67" i="1"/>
  <c r="BC67" i="1"/>
  <c r="BL67" i="1"/>
  <c r="BM67" i="1"/>
  <c r="BN67" i="1"/>
  <c r="BY67" i="1"/>
  <c r="BZ67" i="1"/>
  <c r="CA67" i="1"/>
  <c r="CJ67" i="1"/>
  <c r="CK67" i="1"/>
  <c r="CL67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CJ54" i="1"/>
  <c r="CK54" i="1"/>
  <c r="CL54" i="1"/>
  <c r="I18" i="1"/>
  <c r="J18" i="1"/>
  <c r="O18" i="1"/>
  <c r="N18" i="1" s="1"/>
  <c r="AB18" i="1"/>
  <c r="AC18" i="1"/>
  <c r="AD18" i="1"/>
  <c r="AO18" i="1"/>
  <c r="AP18" i="1"/>
  <c r="AQ18" i="1"/>
  <c r="BA18" i="1"/>
  <c r="BB18" i="1"/>
  <c r="BC18" i="1"/>
  <c r="BL18" i="1"/>
  <c r="BM18" i="1"/>
  <c r="BN18" i="1"/>
  <c r="BY18" i="1"/>
  <c r="BZ18" i="1"/>
  <c r="CA18" i="1"/>
  <c r="CJ18" i="1"/>
  <c r="CK18" i="1"/>
  <c r="CL18" i="1"/>
  <c r="I66" i="1"/>
  <c r="J66" i="1"/>
  <c r="O66" i="1"/>
  <c r="N66" i="1" s="1"/>
  <c r="AB66" i="1"/>
  <c r="AC66" i="1"/>
  <c r="AD66" i="1"/>
  <c r="AO66" i="1"/>
  <c r="AP66" i="1"/>
  <c r="AQ66" i="1"/>
  <c r="BA66" i="1"/>
  <c r="BB66" i="1"/>
  <c r="BC66" i="1"/>
  <c r="BL66" i="1"/>
  <c r="BM66" i="1"/>
  <c r="BN66" i="1"/>
  <c r="BY66" i="1"/>
  <c r="BZ66" i="1"/>
  <c r="CA66" i="1"/>
  <c r="CJ66" i="1"/>
  <c r="CK66" i="1"/>
  <c r="CL66" i="1"/>
  <c r="I58" i="1"/>
  <c r="J58" i="1"/>
  <c r="O58" i="1"/>
  <c r="N58" i="1" s="1"/>
  <c r="AB58" i="1"/>
  <c r="AC58" i="1"/>
  <c r="AD58" i="1"/>
  <c r="AO58" i="1"/>
  <c r="AP58" i="1"/>
  <c r="AQ58" i="1"/>
  <c r="BA58" i="1"/>
  <c r="BB58" i="1"/>
  <c r="BC58" i="1"/>
  <c r="BL58" i="1"/>
  <c r="BM58" i="1"/>
  <c r="BN58" i="1"/>
  <c r="BY58" i="1"/>
  <c r="BZ58" i="1"/>
  <c r="CA58" i="1"/>
  <c r="CJ58" i="1"/>
  <c r="CK58" i="1"/>
  <c r="CL58" i="1"/>
  <c r="I62" i="1"/>
  <c r="J62" i="1"/>
  <c r="O62" i="1"/>
  <c r="N62" i="1" s="1"/>
  <c r="AB62" i="1"/>
  <c r="AC62" i="1"/>
  <c r="AD62" i="1"/>
  <c r="AO62" i="1"/>
  <c r="AP62" i="1"/>
  <c r="AQ62" i="1"/>
  <c r="BA62" i="1"/>
  <c r="BB62" i="1"/>
  <c r="BC62" i="1"/>
  <c r="BL62" i="1"/>
  <c r="BM62" i="1"/>
  <c r="BN62" i="1"/>
  <c r="BY62" i="1"/>
  <c r="BZ62" i="1"/>
  <c r="CA62" i="1"/>
  <c r="CJ62" i="1"/>
  <c r="CK62" i="1"/>
  <c r="CL62" i="1"/>
  <c r="I31" i="1"/>
  <c r="J31" i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CJ31" i="1"/>
  <c r="CK31" i="1"/>
  <c r="CL31" i="1"/>
  <c r="I19" i="1"/>
  <c r="J19" i="1"/>
  <c r="O19" i="1"/>
  <c r="N19" i="1" s="1"/>
  <c r="AB19" i="1"/>
  <c r="AC19" i="1"/>
  <c r="AD19" i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19" i="1"/>
  <c r="CK19" i="1"/>
  <c r="CL19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CJ55" i="1"/>
  <c r="CK55" i="1"/>
  <c r="CL55" i="1"/>
  <c r="I17" i="1"/>
  <c r="J17" i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CJ17" i="1"/>
  <c r="CK17" i="1"/>
  <c r="CL17" i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I40" i="1"/>
  <c r="J40" i="1"/>
  <c r="O40" i="1"/>
  <c r="N40" i="1" s="1"/>
  <c r="AB40" i="1"/>
  <c r="AC40" i="1"/>
  <c r="AD40" i="1"/>
  <c r="AO40" i="1"/>
  <c r="AP40" i="1"/>
  <c r="AQ40" i="1"/>
  <c r="BA40" i="1"/>
  <c r="BB40" i="1"/>
  <c r="BC40" i="1"/>
  <c r="BL40" i="1"/>
  <c r="BM40" i="1"/>
  <c r="BN40" i="1"/>
  <c r="BY40" i="1"/>
  <c r="BZ40" i="1"/>
  <c r="CA40" i="1"/>
  <c r="CJ40" i="1"/>
  <c r="CK40" i="1"/>
  <c r="CL40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CJ52" i="1"/>
  <c r="CK52" i="1"/>
  <c r="CL52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I57" i="1"/>
  <c r="J57" i="1"/>
  <c r="O57" i="1"/>
  <c r="N57" i="1" s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CJ57" i="1"/>
  <c r="CK57" i="1"/>
  <c r="CL57" i="1"/>
  <c r="I26" i="1"/>
  <c r="J26" i="1"/>
  <c r="O26" i="1"/>
  <c r="N26" i="1" s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CJ26" i="1"/>
  <c r="CK26" i="1"/>
  <c r="CL26" i="1"/>
  <c r="I28" i="1"/>
  <c r="J28" i="1"/>
  <c r="O28" i="1"/>
  <c r="N28" i="1" s="1"/>
  <c r="AB28" i="1"/>
  <c r="AC28" i="1"/>
  <c r="AD28" i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I59" i="1"/>
  <c r="J59" i="1"/>
  <c r="O59" i="1"/>
  <c r="N59" i="1" s="1"/>
  <c r="AB59" i="1"/>
  <c r="AC59" i="1"/>
  <c r="AD59" i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CK16" i="1"/>
  <c r="G56" i="1" l="1"/>
  <c r="H56" i="1" s="1"/>
  <c r="G71" i="1"/>
  <c r="H71" i="1" s="1"/>
  <c r="G63" i="1"/>
  <c r="H63" i="1" s="1"/>
  <c r="G5" i="1"/>
  <c r="H5" i="1" s="1"/>
  <c r="K60" i="1"/>
  <c r="G64" i="1"/>
  <c r="H64" i="1" s="1"/>
  <c r="L15" i="1"/>
  <c r="M34" i="1"/>
  <c r="M5" i="1"/>
  <c r="BO54" i="1"/>
  <c r="L36" i="1"/>
  <c r="BD36" i="1"/>
  <c r="M50" i="1"/>
  <c r="L74" i="1"/>
  <c r="AR74" i="1"/>
  <c r="CM74" i="1"/>
  <c r="L64" i="1"/>
  <c r="AR64" i="1"/>
  <c r="CM64" i="1"/>
  <c r="AE63" i="1"/>
  <c r="M63" i="1"/>
  <c r="CB63" i="1"/>
  <c r="BO20" i="1"/>
  <c r="BD15" i="1"/>
  <c r="L29" i="1"/>
  <c r="AR29" i="1"/>
  <c r="CM29" i="1"/>
  <c r="M53" i="1"/>
  <c r="BD53" i="1"/>
  <c r="CB47" i="1"/>
  <c r="AR53" i="1"/>
  <c r="CM53" i="1"/>
  <c r="M74" i="1"/>
  <c r="BO74" i="1"/>
  <c r="BO64" i="1"/>
  <c r="G34" i="1"/>
  <c r="H34" i="1" s="1"/>
  <c r="L63" i="1"/>
  <c r="BD63" i="1"/>
  <c r="L20" i="1"/>
  <c r="AR20" i="1"/>
  <c r="CM20" i="1"/>
  <c r="AE15" i="1"/>
  <c r="M15" i="1"/>
  <c r="CB15" i="1"/>
  <c r="BO29" i="1"/>
  <c r="G53" i="1"/>
  <c r="H53" i="1" s="1"/>
  <c r="G15" i="1"/>
  <c r="H15" i="1" s="1"/>
  <c r="G14" i="1"/>
  <c r="H14" i="1" s="1"/>
  <c r="G69" i="1"/>
  <c r="H69" i="1" s="1"/>
  <c r="BO56" i="1"/>
  <c r="G42" i="1"/>
  <c r="H42" i="1" s="1"/>
  <c r="CB22" i="1"/>
  <c r="BO42" i="1"/>
  <c r="BO65" i="1"/>
  <c r="BO35" i="1"/>
  <c r="G48" i="1"/>
  <c r="H48" i="1" s="1"/>
  <c r="BO48" i="1"/>
  <c r="M10" i="1"/>
  <c r="BO10" i="1"/>
  <c r="G24" i="1"/>
  <c r="H24" i="1" s="1"/>
  <c r="M24" i="1"/>
  <c r="BO24" i="1"/>
  <c r="BO71" i="1"/>
  <c r="L37" i="1"/>
  <c r="BD37" i="1"/>
  <c r="M39" i="1"/>
  <c r="BO39" i="1"/>
  <c r="G50" i="1"/>
  <c r="H50" i="1" s="1"/>
  <c r="AE74" i="1"/>
  <c r="CB74" i="1"/>
  <c r="AR63" i="1"/>
  <c r="CM63" i="1"/>
  <c r="G20" i="1"/>
  <c r="H20" i="1" s="1"/>
  <c r="BO5" i="1"/>
  <c r="BO15" i="1"/>
  <c r="L6" i="1"/>
  <c r="BD6" i="1"/>
  <c r="BO50" i="1"/>
  <c r="BD73" i="1"/>
  <c r="M64" i="1"/>
  <c r="M29" i="1"/>
  <c r="M20" i="1"/>
  <c r="L73" i="1"/>
  <c r="G10" i="1"/>
  <c r="H10" i="1" s="1"/>
  <c r="L10" i="1"/>
  <c r="AR10" i="1"/>
  <c r="CM10" i="1"/>
  <c r="G39" i="1"/>
  <c r="H39" i="1" s="1"/>
  <c r="L39" i="1"/>
  <c r="AR39" i="1"/>
  <c r="CM39" i="1"/>
  <c r="G74" i="1"/>
  <c r="H74" i="1" s="1"/>
  <c r="BD74" i="1"/>
  <c r="BO34" i="1"/>
  <c r="BO63" i="1"/>
  <c r="L30" i="1"/>
  <c r="BD30" i="1"/>
  <c r="AR15" i="1"/>
  <c r="CM15" i="1"/>
  <c r="G29" i="1"/>
  <c r="H29" i="1" s="1"/>
  <c r="BD43" i="1"/>
  <c r="L43" i="1"/>
  <c r="M48" i="1"/>
  <c r="CM35" i="1"/>
  <c r="M35" i="1"/>
  <c r="L35" i="1"/>
  <c r="AR35" i="1"/>
  <c r="G35" i="1"/>
  <c r="H35" i="1" s="1"/>
  <c r="CM56" i="1"/>
  <c r="M56" i="1"/>
  <c r="CB56" i="1"/>
  <c r="BD56" i="1"/>
  <c r="L56" i="1"/>
  <c r="AR56" i="1"/>
  <c r="AE56" i="1"/>
  <c r="M65" i="1"/>
  <c r="G65" i="1"/>
  <c r="H65" i="1" s="1"/>
  <c r="CM42" i="1"/>
  <c r="M42" i="1"/>
  <c r="L42" i="1"/>
  <c r="AR42" i="1"/>
  <c r="CB13" i="1"/>
  <c r="AE13" i="1"/>
  <c r="G13" i="1"/>
  <c r="H13" i="1" s="1"/>
  <c r="G19" i="1"/>
  <c r="H19" i="1" s="1"/>
  <c r="CM54" i="1"/>
  <c r="AR54" i="1"/>
  <c r="BD21" i="1"/>
  <c r="M21" i="1"/>
  <c r="G21" i="1"/>
  <c r="H21" i="1" s="1"/>
  <c r="G12" i="1"/>
  <c r="H12" i="1" s="1"/>
  <c r="AR70" i="1"/>
  <c r="CB51" i="1"/>
  <c r="BD51" i="1"/>
  <c r="AE51" i="1"/>
  <c r="G51" i="1"/>
  <c r="H51" i="1" s="1"/>
  <c r="AE47" i="1"/>
  <c r="CB61" i="1"/>
  <c r="G46" i="1"/>
  <c r="H46" i="1" s="1"/>
  <c r="M32" i="1"/>
  <c r="BO51" i="1"/>
  <c r="CM22" i="1"/>
  <c r="AR22" i="1"/>
  <c r="CM61" i="1"/>
  <c r="AR61" i="1"/>
  <c r="CB46" i="1"/>
  <c r="AE46" i="1"/>
  <c r="AE42" i="1"/>
  <c r="CB42" i="1"/>
  <c r="BD65" i="1"/>
  <c r="AR36" i="1"/>
  <c r="CM36" i="1"/>
  <c r="AE35" i="1"/>
  <c r="CB35" i="1"/>
  <c r="BD48" i="1"/>
  <c r="AR43" i="1"/>
  <c r="CM43" i="1"/>
  <c r="AE10" i="1"/>
  <c r="CB10" i="1"/>
  <c r="BD24" i="1"/>
  <c r="AR37" i="1"/>
  <c r="CM37" i="1"/>
  <c r="AE39" i="1"/>
  <c r="CB39" i="1"/>
  <c r="BD50" i="1"/>
  <c r="AR73" i="1"/>
  <c r="CM73" i="1"/>
  <c r="AE64" i="1"/>
  <c r="CB64" i="1"/>
  <c r="BD34" i="1"/>
  <c r="AR30" i="1"/>
  <c r="CM30" i="1"/>
  <c r="AE20" i="1"/>
  <c r="CB20" i="1"/>
  <c r="BD5" i="1"/>
  <c r="AR6" i="1"/>
  <c r="CM6" i="1"/>
  <c r="AE29" i="1"/>
  <c r="CB29" i="1"/>
  <c r="M14" i="1"/>
  <c r="CM12" i="1"/>
  <c r="AR12" i="1"/>
  <c r="M25" i="1"/>
  <c r="M47" i="1"/>
  <c r="BD61" i="1"/>
  <c r="AR65" i="1"/>
  <c r="CM65" i="1"/>
  <c r="M36" i="1"/>
  <c r="CB36" i="1"/>
  <c r="AR48" i="1"/>
  <c r="CM48" i="1"/>
  <c r="M43" i="1"/>
  <c r="CB43" i="1"/>
  <c r="AR24" i="1"/>
  <c r="CM24" i="1"/>
  <c r="M37" i="1"/>
  <c r="CB37" i="1"/>
  <c r="AR50" i="1"/>
  <c r="CM50" i="1"/>
  <c r="M73" i="1"/>
  <c r="CB73" i="1"/>
  <c r="AR34" i="1"/>
  <c r="CM34" i="1"/>
  <c r="M30" i="1"/>
  <c r="CB30" i="1"/>
  <c r="AR5" i="1"/>
  <c r="CM5" i="1"/>
  <c r="M6" i="1"/>
  <c r="CB6" i="1"/>
  <c r="AE53" i="1"/>
  <c r="CB53" i="1"/>
  <c r="M12" i="1"/>
  <c r="G25" i="1"/>
  <c r="H25" i="1" s="1"/>
  <c r="CB70" i="1"/>
  <c r="CM51" i="1"/>
  <c r="AR51" i="1"/>
  <c r="G47" i="1"/>
  <c r="H47" i="1" s="1"/>
  <c r="BO61" i="1"/>
  <c r="G61" i="1"/>
  <c r="H61" i="1" s="1"/>
  <c r="M46" i="1"/>
  <c r="AE68" i="1"/>
  <c r="BD42" i="1"/>
  <c r="AE65" i="1"/>
  <c r="CB65" i="1"/>
  <c r="BO36" i="1"/>
  <c r="BD35" i="1"/>
  <c r="AE48" i="1"/>
  <c r="CB48" i="1"/>
  <c r="BO43" i="1"/>
  <c r="BD10" i="1"/>
  <c r="AE24" i="1"/>
  <c r="CB24" i="1"/>
  <c r="BO37" i="1"/>
  <c r="BD39" i="1"/>
  <c r="AE50" i="1"/>
  <c r="CB50" i="1"/>
  <c r="BO73" i="1"/>
  <c r="BD64" i="1"/>
  <c r="AE34" i="1"/>
  <c r="CB34" i="1"/>
  <c r="BO30" i="1"/>
  <c r="BD20" i="1"/>
  <c r="AE5" i="1"/>
  <c r="CB5" i="1"/>
  <c r="BO6" i="1"/>
  <c r="BD29" i="1"/>
  <c r="BO53" i="1"/>
  <c r="L5" i="1"/>
  <c r="G36" i="1"/>
  <c r="H36" i="1" s="1"/>
  <c r="AE36" i="1"/>
  <c r="G43" i="1"/>
  <c r="H43" i="1" s="1"/>
  <c r="AE43" i="1"/>
  <c r="G37" i="1"/>
  <c r="H37" i="1" s="1"/>
  <c r="AE37" i="1"/>
  <c r="G73" i="1"/>
  <c r="H73" i="1" s="1"/>
  <c r="AE73" i="1"/>
  <c r="G30" i="1"/>
  <c r="H30" i="1" s="1"/>
  <c r="AE30" i="1"/>
  <c r="G6" i="1"/>
  <c r="H6" i="1" s="1"/>
  <c r="AE6" i="1"/>
  <c r="L48" i="1"/>
  <c r="L24" i="1"/>
  <c r="L34" i="1"/>
  <c r="L65" i="1"/>
  <c r="L50" i="1"/>
  <c r="L53" i="1"/>
  <c r="G58" i="1"/>
  <c r="H58" i="1" s="1"/>
  <c r="CB54" i="1"/>
  <c r="AE54" i="1"/>
  <c r="BD54" i="1"/>
  <c r="BO67" i="1"/>
  <c r="G67" i="1"/>
  <c r="H67" i="1" s="1"/>
  <c r="M27" i="1"/>
  <c r="BD59" i="1"/>
  <c r="CM28" i="1"/>
  <c r="AR28" i="1"/>
  <c r="G26" i="1"/>
  <c r="H26" i="1" s="1"/>
  <c r="CM13" i="1"/>
  <c r="AR13" i="1"/>
  <c r="M51" i="1"/>
  <c r="CM33" i="1"/>
  <c r="AR33" i="1"/>
  <c r="BO40" i="1"/>
  <c r="BD13" i="1"/>
  <c r="BO17" i="1"/>
  <c r="G17" i="1"/>
  <c r="H17" i="1" s="1"/>
  <c r="BD55" i="1"/>
  <c r="CM19" i="1"/>
  <c r="AR19" i="1"/>
  <c r="CB62" i="1"/>
  <c r="AE62" i="1"/>
  <c r="BD58" i="1"/>
  <c r="G66" i="1"/>
  <c r="H66" i="1" s="1"/>
  <c r="BO18" i="1"/>
  <c r="M54" i="1"/>
  <c r="CB67" i="1"/>
  <c r="CB27" i="1"/>
  <c r="AE27" i="1"/>
  <c r="BO21" i="1"/>
  <c r="BO14" i="1"/>
  <c r="AR3" i="1"/>
  <c r="G3" i="1"/>
  <c r="H3" i="1" s="1"/>
  <c r="BD12" i="1"/>
  <c r="CM47" i="1"/>
  <c r="AR47" i="1"/>
  <c r="BD69" i="1"/>
  <c r="CM46" i="1"/>
  <c r="AR46" i="1"/>
  <c r="BO32" i="1"/>
  <c r="CB68" i="1"/>
  <c r="G57" i="1"/>
  <c r="H57" i="1" s="1"/>
  <c r="BD40" i="1"/>
  <c r="M61" i="1"/>
  <c r="G28" i="1"/>
  <c r="H28" i="1" s="1"/>
  <c r="CM57" i="1"/>
  <c r="AR57" i="1"/>
  <c r="BD33" i="1"/>
  <c r="G33" i="1"/>
  <c r="H33" i="1" s="1"/>
  <c r="BO13" i="1"/>
  <c r="CB17" i="1"/>
  <c r="AE17" i="1"/>
  <c r="G55" i="1"/>
  <c r="H55" i="1" s="1"/>
  <c r="CM67" i="1"/>
  <c r="AR67" i="1"/>
  <c r="G27" i="1"/>
  <c r="H27" i="1" s="1"/>
  <c r="CB21" i="1"/>
  <c r="AE21" i="1"/>
  <c r="BO12" i="1"/>
  <c r="AE25" i="1"/>
  <c r="BD70" i="1"/>
  <c r="L51" i="1"/>
  <c r="BD47" i="1"/>
  <c r="AE69" i="1"/>
  <c r="BD22" i="1"/>
  <c r="L61" i="1"/>
  <c r="BD46" i="1"/>
  <c r="CB32" i="1"/>
  <c r="AE32" i="1"/>
  <c r="AR68" i="1"/>
  <c r="CM66" i="1"/>
  <c r="AR66" i="1"/>
  <c r="CM18" i="1"/>
  <c r="AR18" i="1"/>
  <c r="L18" i="1"/>
  <c r="L54" i="1"/>
  <c r="G54" i="1"/>
  <c r="H54" i="1" s="1"/>
  <c r="BD67" i="1"/>
  <c r="BD27" i="1"/>
  <c r="CM21" i="1"/>
  <c r="AR21" i="1"/>
  <c r="CB12" i="1"/>
  <c r="AE12" i="1"/>
  <c r="CB25" i="1"/>
  <c r="AR25" i="1"/>
  <c r="L25" i="1"/>
  <c r="BO70" i="1"/>
  <c r="BO47" i="1"/>
  <c r="CB69" i="1"/>
  <c r="AR69" i="1"/>
  <c r="BO22" i="1"/>
  <c r="AE61" i="1"/>
  <c r="BO46" i="1"/>
  <c r="G32" i="1"/>
  <c r="H32" i="1" s="1"/>
  <c r="BO59" i="1"/>
  <c r="BD28" i="1"/>
  <c r="CB26" i="1"/>
  <c r="BD57" i="1"/>
  <c r="M57" i="1"/>
  <c r="BO33" i="1"/>
  <c r="CM52" i="1"/>
  <c r="AR52" i="1"/>
  <c r="BD19" i="1"/>
  <c r="M19" i="1"/>
  <c r="CM31" i="1"/>
  <c r="AR31" i="1"/>
  <c r="BO58" i="1"/>
  <c r="M66" i="1"/>
  <c r="BO28" i="1"/>
  <c r="CM26" i="1"/>
  <c r="AR26" i="1"/>
  <c r="CB33" i="1"/>
  <c r="BD52" i="1"/>
  <c r="G52" i="1"/>
  <c r="H52" i="1" s="1"/>
  <c r="M17" i="1"/>
  <c r="CM55" i="1"/>
  <c r="AR55" i="1"/>
  <c r="CB58" i="1"/>
  <c r="AE58" i="1"/>
  <c r="CB28" i="1"/>
  <c r="AE28" i="1"/>
  <c r="M40" i="1"/>
  <c r="L19" i="1"/>
  <c r="CM58" i="1"/>
  <c r="AR58" i="1"/>
  <c r="L33" i="1"/>
  <c r="L55" i="1"/>
  <c r="CB59" i="1"/>
  <c r="AE59" i="1"/>
  <c r="G59" i="1"/>
  <c r="H59" i="1" s="1"/>
  <c r="L28" i="1"/>
  <c r="BD26" i="1"/>
  <c r="M26" i="1"/>
  <c r="BO57" i="1"/>
  <c r="AE33" i="1"/>
  <c r="BO52" i="1"/>
  <c r="CB40" i="1"/>
  <c r="AE40" i="1"/>
  <c r="G40" i="1"/>
  <c r="H40" i="1" s="1"/>
  <c r="M13" i="1"/>
  <c r="CM17" i="1"/>
  <c r="AR17" i="1"/>
  <c r="BO55" i="1"/>
  <c r="BO19" i="1"/>
  <c r="M31" i="1"/>
  <c r="CM62" i="1"/>
  <c r="AR62" i="1"/>
  <c r="L62" i="1"/>
  <c r="L58" i="1"/>
  <c r="BO66" i="1"/>
  <c r="M52" i="1"/>
  <c r="CM59" i="1"/>
  <c r="AR59" i="1"/>
  <c r="BO26" i="1"/>
  <c r="CB57" i="1"/>
  <c r="AE57" i="1"/>
  <c r="M33" i="1"/>
  <c r="CB52" i="1"/>
  <c r="L52" i="1"/>
  <c r="CM40" i="1"/>
  <c r="AR40" i="1"/>
  <c r="BD17" i="1"/>
  <c r="CB55" i="1"/>
  <c r="AE55" i="1"/>
  <c r="CB19" i="1"/>
  <c r="AE19" i="1"/>
  <c r="BD62" i="1"/>
  <c r="M59" i="1"/>
  <c r="M28" i="1"/>
  <c r="L26" i="1"/>
  <c r="L13" i="1"/>
  <c r="BO62" i="1"/>
  <c r="M62" i="1"/>
  <c r="AE26" i="1"/>
  <c r="L57" i="1"/>
  <c r="AE52" i="1"/>
  <c r="L40" i="1"/>
  <c r="L17" i="1"/>
  <c r="BD31" i="1"/>
  <c r="G31" i="1"/>
  <c r="H31" i="1" s="1"/>
  <c r="M58" i="1"/>
  <c r="BD66" i="1"/>
  <c r="CB18" i="1"/>
  <c r="AE18" i="1"/>
  <c r="BO27" i="1"/>
  <c r="G44" i="1"/>
  <c r="H44" i="1" s="1"/>
  <c r="CB14" i="1"/>
  <c r="AE14" i="1"/>
  <c r="BD3" i="1"/>
  <c r="CM25" i="1"/>
  <c r="AE70" i="1"/>
  <c r="L47" i="1"/>
  <c r="BO69" i="1"/>
  <c r="CM32" i="1"/>
  <c r="AR32" i="1"/>
  <c r="BD68" i="1"/>
  <c r="M18" i="1"/>
  <c r="G22" i="1"/>
  <c r="H22" i="1" s="1"/>
  <c r="L59" i="1"/>
  <c r="BO31" i="1"/>
  <c r="G18" i="1"/>
  <c r="H18" i="1" s="1"/>
  <c r="CM14" i="1"/>
  <c r="AR14" i="1"/>
  <c r="BO3" i="1"/>
  <c r="L12" i="1"/>
  <c r="BD25" i="1"/>
  <c r="G70" i="1"/>
  <c r="H70" i="1" s="1"/>
  <c r="BD32" i="1"/>
  <c r="BO68" i="1"/>
  <c r="M55" i="1"/>
  <c r="CB31" i="1"/>
  <c r="AE31" i="1"/>
  <c r="L31" i="1"/>
  <c r="G62" i="1"/>
  <c r="H62" i="1" s="1"/>
  <c r="CB66" i="1"/>
  <c r="AE66" i="1"/>
  <c r="BD18" i="1"/>
  <c r="CM27" i="1"/>
  <c r="AR27" i="1"/>
  <c r="BO44" i="1"/>
  <c r="L21" i="1"/>
  <c r="BD14" i="1"/>
  <c r="CB3" i="1"/>
  <c r="AE3" i="1"/>
  <c r="BO25" i="1"/>
  <c r="L46" i="1"/>
  <c r="G68" i="1"/>
  <c r="H68" i="1" s="1"/>
  <c r="L66" i="1"/>
  <c r="L27" i="1"/>
  <c r="L14" i="1"/>
  <c r="L32" i="1"/>
  <c r="BB16" i="1"/>
  <c r="K29" i="1" l="1"/>
  <c r="K20" i="1"/>
  <c r="K36" i="1"/>
  <c r="K30" i="1"/>
  <c r="K74" i="1"/>
  <c r="K34" i="1"/>
  <c r="K39" i="1"/>
  <c r="K53" i="1"/>
  <c r="K15" i="1"/>
  <c r="K25" i="1"/>
  <c r="K73" i="1"/>
  <c r="K5" i="1"/>
  <c r="K10" i="1"/>
  <c r="K64" i="1"/>
  <c r="K63" i="1"/>
  <c r="K21" i="1"/>
  <c r="K50" i="1"/>
  <c r="K24" i="1"/>
  <c r="K6" i="1"/>
  <c r="K37" i="1"/>
  <c r="K65" i="1"/>
  <c r="K48" i="1"/>
  <c r="K56" i="1"/>
  <c r="K43" i="1"/>
  <c r="K35" i="1"/>
  <c r="K42" i="1"/>
  <c r="K57" i="1"/>
  <c r="K13" i="1"/>
  <c r="K17" i="1"/>
  <c r="K19" i="1"/>
  <c r="K31" i="1"/>
  <c r="K58" i="1"/>
  <c r="K66" i="1"/>
  <c r="K14" i="1"/>
  <c r="K51" i="1"/>
  <c r="K47" i="1"/>
  <c r="K46" i="1"/>
  <c r="K32" i="1"/>
  <c r="K12" i="1"/>
  <c r="K27" i="1"/>
  <c r="K40" i="1"/>
  <c r="K18" i="1"/>
  <c r="K59" i="1"/>
  <c r="K54" i="1"/>
  <c r="K26" i="1"/>
  <c r="K61" i="1"/>
  <c r="K52" i="1"/>
  <c r="K62" i="1"/>
  <c r="K28" i="1"/>
  <c r="K33" i="1"/>
  <c r="K55" i="1"/>
  <c r="CL16" i="1"/>
  <c r="CA16" i="1"/>
  <c r="BC16" i="1"/>
  <c r="AQ16" i="1"/>
  <c r="AD16" i="1"/>
  <c r="I16" i="1"/>
  <c r="J16" i="1"/>
  <c r="O16" i="1"/>
  <c r="N16" i="1" s="1"/>
  <c r="AB16" i="1"/>
  <c r="AC16" i="1"/>
  <c r="AO16" i="1"/>
  <c r="AP16" i="1"/>
  <c r="BA16" i="1"/>
  <c r="BL16" i="1"/>
  <c r="BM16" i="1"/>
  <c r="BN16" i="1"/>
  <c r="BY16" i="1"/>
  <c r="BZ16" i="1"/>
  <c r="M16" i="1" l="1"/>
  <c r="G16" i="1"/>
  <c r="H16" i="1" s="1"/>
  <c r="BO16" i="1"/>
  <c r="CB16" i="1"/>
  <c r="BD16" i="1"/>
  <c r="AR16" i="1"/>
  <c r="AE16" i="1"/>
  <c r="CJ16" i="1" l="1"/>
  <c r="L16" i="1" s="1"/>
  <c r="K16" i="1" s="1"/>
  <c r="CM16" i="1" l="1"/>
</calcChain>
</file>

<file path=xl/sharedStrings.xml><?xml version="1.0" encoding="utf-8"?>
<sst xmlns="http://schemas.openxmlformats.org/spreadsheetml/2006/main" count="559" uniqueCount="187">
  <si>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</si>
  <si>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</si>
  <si>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</si>
  <si>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</si>
  <si>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</si>
  <si>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</si>
  <si>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</si>
  <si>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</si>
  <si>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</si>
  <si>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</si>
  <si>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</si>
  <si>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</si>
  <si>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</si>
  <si>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</si>
  <si>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</si>
  <si>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</si>
  <si>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</si>
  <si>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</si>
  <si>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</si>
  <si>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</si>
  <si>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</si>
  <si>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</si>
  <si>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</si>
  <si>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</si>
  <si>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</si>
  <si>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</si>
  <si>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</si>
  <si>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</si>
  <si>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</si>
  <si>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</si>
  <si>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</si>
  <si>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</si>
  <si>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</si>
  <si>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</si>
  <si>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</si>
  <si>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</si>
  <si>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</si>
  <si>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</si>
  <si>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</si>
  <si>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</si>
  <si>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</si>
  <si>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</si>
  <si>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</si>
  <si>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</si>
  <si>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</si>
  <si>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</si>
  <si>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</si>
  <si>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</si>
  <si>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</si>
  <si>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</si>
  <si>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</si>
  <si>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</si>
  <si>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</si>
  <si>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</si>
  <si>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</si>
  <si>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</si>
  <si>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</si>
  <si>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</si>
  <si>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</si>
  <si>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</si>
  <si>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</si>
  <si>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</si>
  <si>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</si>
  <si>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</si>
  <si>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</si>
  <si>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</si>
  <si>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</si>
  <si>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</si>
  <si>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</si>
  <si>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</si>
  <si>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</si>
  <si>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</si>
  <si>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</si>
  <si>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</si>
  <si>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</si>
  <si>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</si>
  <si>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</si>
  <si>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</si>
  <si>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</si>
  <si>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</si>
  <si>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</si>
  <si>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</si>
  <si>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</si>
  <si>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</si>
  <si>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</si>
  <si>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</si>
  <si>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</si>
  <si>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</si>
  <si>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</si>
  <si>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</si>
  <si>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</si>
  <si>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</si>
  <si>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</si>
  <si>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</si>
  <si>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</si>
  <si>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</si>
  <si>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</si>
  <si>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DNFW - Did Not Finish Weather</t>
  </si>
  <si>
    <t xml:space="preserve">Match Totals
</t>
  </si>
  <si>
    <t>Stage p</t>
  </si>
  <si>
    <t>UN</t>
  </si>
  <si>
    <t>F
P</t>
  </si>
  <si>
    <t>Out</t>
  </si>
  <si>
    <t>7</t>
  </si>
  <si>
    <t>1</t>
  </si>
  <si>
    <t>Mick M</t>
  </si>
  <si>
    <t>DQ</t>
  </si>
  <si>
    <t>CCP</t>
  </si>
  <si>
    <t>3</t>
  </si>
  <si>
    <t>Scott W</t>
  </si>
  <si>
    <t>Pam R</t>
  </si>
  <si>
    <t>Judy W</t>
  </si>
  <si>
    <t>16</t>
  </si>
  <si>
    <t>Mark S</t>
  </si>
  <si>
    <t>Mike M</t>
  </si>
  <si>
    <t>Robert G</t>
  </si>
  <si>
    <t>Regis F</t>
  </si>
  <si>
    <t>Bruce B</t>
  </si>
  <si>
    <t>@ - Contact Info@FRIDPA.com concerning status of Range Membership</t>
  </si>
  <si>
    <t>Louis M</t>
  </si>
  <si>
    <t>Henry L</t>
  </si>
  <si>
    <t>Jordan R</t>
  </si>
  <si>
    <t>Mark C</t>
  </si>
  <si>
    <t>Jay G</t>
  </si>
  <si>
    <t>David L</t>
  </si>
  <si>
    <t>1 - Trigger Violation</t>
  </si>
  <si>
    <t>Richard R</t>
  </si>
  <si>
    <t>Rizwan M</t>
  </si>
  <si>
    <t>Bonnie R</t>
  </si>
  <si>
    <t>Ken B</t>
  </si>
  <si>
    <t>Doug H</t>
  </si>
  <si>
    <t>Will H</t>
  </si>
  <si>
    <t>Henry M</t>
  </si>
  <si>
    <t>TNR</t>
  </si>
  <si>
    <t>Bob L</t>
  </si>
  <si>
    <t>Bryan H</t>
  </si>
  <si>
    <t>Chuck G</t>
  </si>
  <si>
    <t>Marc B</t>
  </si>
  <si>
    <t>NFC</t>
  </si>
  <si>
    <t>FRIDPA
Pikes Peak
Main Match
August 20, 2017</t>
  </si>
  <si>
    <t>Bay 3
Sentinels</t>
  </si>
  <si>
    <t>Bay 4
Shoot'em to the Ground</t>
  </si>
  <si>
    <t>Bay 5
Dream Truck Nightmare</t>
  </si>
  <si>
    <t>Bay 6
Putt Putt Gun</t>
  </si>
  <si>
    <t>Bay 7
Jack's Rabbits</t>
  </si>
  <si>
    <t>Cole W * **</t>
  </si>
  <si>
    <t>15</t>
  </si>
  <si>
    <t>Aaron P</t>
  </si>
  <si>
    <t>Joel W</t>
  </si>
  <si>
    <t>Geoff W</t>
  </si>
  <si>
    <t>Chris C</t>
  </si>
  <si>
    <t>Jay W</t>
  </si>
  <si>
    <t>Mike S</t>
  </si>
  <si>
    <t>Jay M</t>
  </si>
  <si>
    <t>Lance B</t>
  </si>
  <si>
    <t>Eric H</t>
  </si>
  <si>
    <t>Deland B</t>
  </si>
  <si>
    <t>Tell S</t>
  </si>
  <si>
    <t>Rust H</t>
  </si>
  <si>
    <t>Dean B</t>
  </si>
  <si>
    <t>Dakota K-B</t>
  </si>
  <si>
    <t>Jim B</t>
  </si>
  <si>
    <t>Becci G * **</t>
  </si>
  <si>
    <t>Tim T</t>
  </si>
  <si>
    <t>Jeff H</t>
  </si>
  <si>
    <t>Duxton M</t>
  </si>
  <si>
    <t>Bryan K</t>
  </si>
  <si>
    <t>DNF</t>
  </si>
  <si>
    <t>Lacey C</t>
  </si>
  <si>
    <t>Greg W * **</t>
  </si>
  <si>
    <t>Barry B</t>
  </si>
  <si>
    <t>Benjamin S</t>
  </si>
  <si>
    <t>BUG</t>
  </si>
  <si>
    <t>Eric Mc</t>
  </si>
  <si>
    <t>Justin S</t>
  </si>
  <si>
    <t>Jason R</t>
  </si>
  <si>
    <t>Jerry Di</t>
  </si>
  <si>
    <t>Scott S</t>
  </si>
  <si>
    <t>Kurt F</t>
  </si>
  <si>
    <t>Matt K</t>
  </si>
  <si>
    <t>Aleks L</t>
  </si>
  <si>
    <t>Terence E</t>
  </si>
  <si>
    <t>Johnny O</t>
  </si>
  <si>
    <t>Robert C</t>
  </si>
  <si>
    <t>Rick G</t>
  </si>
  <si>
    <t>Matthew C</t>
  </si>
  <si>
    <t>Arnold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</si>
</sst>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2" fontId="2" fillId="0" borderId="35" xfId="0" applyNumberFormat="1" applyFont="1" applyBorder="1" applyAlignment="1" applyProtection="1">
      <alignment horizontal="right" vertical="center"/>
    </xf>
    <xf numFmtId="49" fontId="8" fillId="0" borderId="38" xfId="0" applyNumberFormat="1" applyFon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1" fontId="3" fillId="0" borderId="38" xfId="0" applyNumberFormat="1" applyFont="1" applyBorder="1" applyAlignment="1" applyProtection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</xf>
    <xf numFmtId="2" fontId="2" fillId="0" borderId="34" xfId="0" applyNumberFormat="1" applyFont="1" applyBorder="1" applyAlignment="1" applyProtection="1">
      <alignment horizontal="right" vertical="center"/>
    </xf>
    <xf numFmtId="2" fontId="0" fillId="0" borderId="38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64" fontId="0" fillId="0" borderId="38" xfId="0" applyNumberFormat="1" applyBorder="1" applyAlignment="1" applyProtection="1">
      <alignment horizontal="right" vertical="center"/>
    </xf>
    <xf numFmtId="1" fontId="0" fillId="0" borderId="42" xfId="0" applyNumberFormat="1" applyBorder="1" applyAlignment="1" applyProtection="1">
      <alignment horizontal="right" vertical="center"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2" fontId="0" fillId="0" borderId="47" xfId="0" applyNumberFormat="1" applyBorder="1" applyAlignment="1" applyProtection="1">
      <alignment horizontal="right" vertical="center"/>
    </xf>
    <xf numFmtId="164" fontId="0" fillId="0" borderId="45" xfId="0" applyNumberForma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</xf>
    <xf numFmtId="2" fontId="2" fillId="0" borderId="48" xfId="0" applyNumberFormat="1" applyFont="1" applyBorder="1" applyAlignment="1" applyProtection="1">
      <alignment horizontal="right" vertical="center"/>
    </xf>
    <xf numFmtId="0" fontId="0" fillId="0" borderId="45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9" xfId="0" applyNumberFormat="1" applyBorder="1" applyAlignment="1" applyProtection="1">
      <alignment horizontal="right" vertical="center"/>
    </xf>
    <xf numFmtId="1" fontId="0" fillId="0" borderId="49" xfId="0" applyNumberFormat="1" applyBorder="1" applyAlignment="1" applyProtection="1">
      <alignment horizontal="right" vertical="center"/>
    </xf>
    <xf numFmtId="2" fontId="2" fillId="0" borderId="49" xfId="0" applyNumberFormat="1" applyFont="1" applyBorder="1" applyAlignment="1" applyProtection="1">
      <alignment horizontal="right" vertical="center"/>
    </xf>
    <xf numFmtId="2" fontId="0" fillId="0" borderId="47" xfId="0" applyNumberFormat="1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0" fontId="0" fillId="0" borderId="44" xfId="0" applyBorder="1"/>
    <xf numFmtId="2" fontId="2" fillId="0" borderId="51" xfId="0" applyNumberFormat="1" applyFont="1" applyBorder="1" applyAlignment="1" applyProtection="1">
      <alignment horizontal="right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53" xfId="0" applyNumberFormat="1" applyBorder="1" applyAlignment="1" applyProtection="1">
      <alignment horizontal="right" vertical="center"/>
    </xf>
    <xf numFmtId="2" fontId="0" fillId="0" borderId="52" xfId="0" applyNumberFormat="1" applyBorder="1" applyAlignment="1" applyProtection="1">
      <alignment horizontal="right" vertical="center"/>
      <protection locked="0"/>
    </xf>
    <xf numFmtId="2" fontId="0" fillId="0" borderId="54" xfId="0" applyNumberFormat="1" applyBorder="1" applyAlignment="1" applyProtection="1">
      <alignment horizontal="right" vertical="center"/>
    </xf>
    <xf numFmtId="0" fontId="0" fillId="0" borderId="55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 vertical="center"/>
    </xf>
    <xf numFmtId="49" fontId="8" fillId="4" borderId="7" xfId="0" applyNumberFormat="1" applyFon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right" vertical="center"/>
    </xf>
    <xf numFmtId="2" fontId="0" fillId="4" borderId="12" xfId="0" applyNumberFormat="1" applyFill="1" applyBorder="1" applyAlignment="1" applyProtection="1">
      <alignment horizontal="right" vertical="center"/>
    </xf>
    <xf numFmtId="1" fontId="0" fillId="4" borderId="12" xfId="0" applyNumberFormat="1" applyFill="1" applyBorder="1" applyAlignment="1" applyProtection="1">
      <alignment horizontal="right" vertical="center"/>
    </xf>
    <xf numFmtId="164" fontId="0" fillId="4" borderId="12" xfId="0" applyNumberFormat="1" applyFill="1" applyBorder="1" applyAlignment="1" applyProtection="1">
      <alignment horizontal="right" vertical="center"/>
    </xf>
    <xf numFmtId="1" fontId="0" fillId="4" borderId="24" xfId="0" applyNumberFormat="1" applyFill="1" applyBorder="1" applyAlignment="1" applyProtection="1">
      <alignment horizontal="right" vertical="center"/>
    </xf>
    <xf numFmtId="2" fontId="0" fillId="4" borderId="9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9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6" xfId="0" applyNumberFormat="1" applyFont="1" applyFill="1" applyBorder="1" applyAlignment="1" applyProtection="1">
      <alignment horizontal="right" vertical="center"/>
    </xf>
    <xf numFmtId="1" fontId="0" fillId="4" borderId="45" xfId="0" applyNumberFormat="1" applyFill="1" applyBorder="1" applyAlignment="1" applyProtection="1">
      <alignment horizontal="right" vertical="center"/>
      <protection locked="0"/>
    </xf>
    <xf numFmtId="1" fontId="0" fillId="4" borderId="46" xfId="0" applyNumberFormat="1" applyFill="1" applyBorder="1" applyAlignment="1" applyProtection="1">
      <alignment horizontal="right" vertical="center"/>
      <protection locked="0"/>
    </xf>
    <xf numFmtId="2" fontId="0" fillId="4" borderId="47" xfId="0" applyNumberFormat="1" applyFill="1" applyBorder="1" applyAlignment="1" applyProtection="1">
      <alignment horizontal="right" vertical="center"/>
    </xf>
    <xf numFmtId="164" fontId="0" fillId="4" borderId="45" xfId="0" applyNumberFormat="1" applyFill="1" applyBorder="1" applyAlignment="1" applyProtection="1">
      <alignment horizontal="right" vertical="center"/>
    </xf>
    <xf numFmtId="1" fontId="0" fillId="4" borderId="45" xfId="0" applyNumberFormat="1" applyFill="1" applyBorder="1" applyAlignment="1" applyProtection="1">
      <alignment horizontal="right" vertical="center"/>
    </xf>
    <xf numFmtId="2" fontId="2" fillId="4" borderId="48" xfId="0" applyNumberFormat="1" applyFont="1" applyFill="1" applyBorder="1" applyAlignment="1" applyProtection="1">
      <alignment horizontal="right" vertical="center"/>
    </xf>
    <xf numFmtId="0" fontId="0" fillId="4" borderId="45" xfId="0" applyFill="1" applyBorder="1"/>
    <xf numFmtId="2" fontId="0" fillId="4" borderId="1" xfId="0" applyNumberFormat="1" applyFill="1" applyBorder="1" applyAlignment="1" applyProtection="1">
      <alignment horizontal="right" vertical="center"/>
    </xf>
    <xf numFmtId="164" fontId="0" fillId="4" borderId="49" xfId="0" applyNumberFormat="1" applyFill="1" applyBorder="1" applyAlignment="1" applyProtection="1">
      <alignment horizontal="right" vertical="center"/>
    </xf>
    <xf numFmtId="1" fontId="0" fillId="4" borderId="49" xfId="0" applyNumberFormat="1" applyFill="1" applyBorder="1" applyAlignment="1" applyProtection="1">
      <alignment horizontal="right" vertical="center"/>
    </xf>
    <xf numFmtId="2" fontId="2" fillId="4" borderId="49" xfId="0" applyNumberFormat="1" applyFont="1" applyFill="1" applyBorder="1" applyAlignment="1" applyProtection="1">
      <alignment horizontal="right" vertical="center"/>
    </xf>
    <xf numFmtId="2" fontId="0" fillId="4" borderId="47" xfId="0" applyNumberFormat="1" applyFill="1" applyBorder="1" applyAlignment="1" applyProtection="1">
      <alignment horizontal="right" vertical="center"/>
      <protection locked="0"/>
    </xf>
    <xf numFmtId="2" fontId="0" fillId="4" borderId="45" xfId="0" applyNumberFormat="1" applyFill="1" applyBorder="1" applyAlignment="1" applyProtection="1">
      <alignment horizontal="right" vertical="center"/>
      <protection locked="0"/>
    </xf>
    <xf numFmtId="1" fontId="0" fillId="4" borderId="46" xfId="0" applyNumberFormat="1" applyFill="1" applyBorder="1" applyAlignment="1" applyProtection="1">
      <alignment horizontal="right" vertical="center"/>
    </xf>
    <xf numFmtId="2" fontId="2" fillId="4" borderId="50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13" xfId="0" applyNumberFormat="1" applyFill="1" applyBorder="1" applyAlignment="1" applyProtection="1">
      <alignment horizontal="right" vertical="center"/>
    </xf>
    <xf numFmtId="2" fontId="2" fillId="4" borderId="12" xfId="0" applyNumberFormat="1" applyFont="1" applyFill="1" applyBorder="1" applyAlignment="1" applyProtection="1">
      <alignment horizontal="right" vertical="center"/>
    </xf>
    <xf numFmtId="1" fontId="0" fillId="4" borderId="10" xfId="0" applyNumberFormat="1" applyFill="1" applyBorder="1" applyAlignment="1" applyProtection="1">
      <alignment horizontal="right" vertical="center"/>
    </xf>
    <xf numFmtId="2" fontId="2" fillId="4" borderId="26" xfId="0" applyNumberFormat="1" applyFont="1" applyFill="1" applyBorder="1" applyAlignment="1" applyProtection="1">
      <alignment horizontal="right" vertical="center"/>
    </xf>
    <xf numFmtId="2" fontId="2" fillId="4" borderId="35" xfId="0" applyNumberFormat="1" applyFont="1" applyFill="1" applyBorder="1" applyAlignment="1" applyProtection="1">
      <alignment horizontal="right" vertical="center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35" xfId="0" applyNumberFormat="1" applyFont="1" applyFill="1" applyBorder="1" applyAlignment="1" applyProtection="1">
      <alignment horizontal="center" vertical="center"/>
      <protection locked="0"/>
    </xf>
    <xf numFmtId="1" fontId="1" fillId="4" borderId="13" xfId="0" applyNumberFormat="1" applyFont="1" applyFill="1" applyBorder="1" applyAlignment="1" applyProtection="1">
      <alignment horizontal="center" vertical="center"/>
    </xf>
    <xf numFmtId="1" fontId="1" fillId="4" borderId="12" xfId="0" applyNumberFormat="1" applyFont="1" applyFill="1" applyBorder="1" applyAlignment="1" applyProtection="1">
      <alignment horizontal="center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1" fontId="3" fillId="4" borderId="36" xfId="0" applyNumberFormat="1" applyFont="1" applyFill="1" applyBorder="1" applyAlignment="1" applyProtection="1">
      <alignment horizontal="center" vertical="center"/>
    </xf>
    <xf numFmtId="2" fontId="0" fillId="4" borderId="13" xfId="0" applyNumberFormat="1" applyFill="1" applyBorder="1" applyAlignment="1" applyProtection="1">
      <alignment horizontal="right" vertical="center"/>
      <protection locked="0"/>
    </xf>
    <xf numFmtId="2" fontId="0" fillId="4" borderId="12" xfId="0" applyNumberFormat="1" applyFill="1" applyBorder="1" applyAlignment="1" applyProtection="1">
      <alignment horizontal="right" vertical="center"/>
      <protection locked="0"/>
    </xf>
    <xf numFmtId="1" fontId="0" fillId="4" borderId="12" xfId="0" applyNumberFormat="1" applyFill="1" applyBorder="1" applyAlignment="1" applyProtection="1">
      <alignment horizontal="right" vertical="center"/>
      <protection locked="0"/>
    </xf>
    <xf numFmtId="1" fontId="0" fillId="4" borderId="37" xfId="0" applyNumberFormat="1" applyFill="1" applyBorder="1" applyAlignment="1" applyProtection="1">
      <alignment horizontal="right" vertical="center"/>
      <protection locked="0"/>
    </xf>
    <xf numFmtId="0" fontId="0" fillId="4" borderId="12" xfId="0" applyFill="1" applyBorder="1"/>
    <xf numFmtId="1" fontId="0" fillId="4" borderId="37" xfId="0" applyNumberFormat="1" applyFill="1" applyBorder="1" applyAlignment="1" applyProtection="1">
      <alignment horizontal="right" vertical="center"/>
    </xf>
    <xf numFmtId="2" fontId="2" fillId="4" borderId="56" xfId="0" applyNumberFormat="1" applyFont="1" applyFill="1" applyBorder="1" applyAlignment="1" applyProtection="1">
      <alignment horizontal="right" vertical="center"/>
    </xf>
    <xf numFmtId="0" fontId="0" fillId="0" borderId="57" xfId="0" applyBorder="1" applyAlignment="1" applyProtection="1">
      <alignment horizontal="center" vertical="center"/>
    </xf>
    <xf numFmtId="0" fontId="0" fillId="4" borderId="52" xfId="0" applyFill="1" applyBorder="1" applyAlignment="1" applyProtection="1">
      <alignment horizontal="center" vertical="center"/>
    </xf>
    <xf numFmtId="49" fontId="8" fillId="4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89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1" customWidth="1"/>
    <col min="5" max="5" width="4.88671875" style="4" customWidth="1"/>
    <col min="6" max="6" width="5.55468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4" customWidth="1"/>
    <col min="79" max="79" width="4.33203125" customWidth="1"/>
    <col min="80" max="80" width="6.6640625" customWidth="1"/>
    <col min="81" max="81" width="8" customWidth="1"/>
    <col min="82" max="82" width="6.109375" hidden="1" customWidth="1"/>
    <col min="83" max="83" width="4.109375" customWidth="1"/>
    <col min="84" max="85" width="2.88671875" customWidth="1"/>
    <col min="86" max="86" width="2.33203125" customWidth="1"/>
    <col min="87" max="87" width="3.6640625" customWidth="1"/>
    <col min="88" max="88" width="6.6640625" style="4" customWidth="1"/>
    <col min="89" max="89" width="4.33203125" style="4" customWidth="1"/>
    <col min="90" max="90" width="4.5546875" customWidth="1"/>
    <col min="91" max="91" width="6.6640625" customWidth="1"/>
    <col min="92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0" bestFit="1" customWidth="1"/>
  </cols>
  <sheetData>
    <row r="1" spans="1:283" ht="71.400000000000006" customHeight="1" thickTop="1" x14ac:dyDescent="0.3">
      <c r="A1" s="207" t="s">
        <v>139</v>
      </c>
      <c r="B1" s="208"/>
      <c r="C1" s="208"/>
      <c r="D1" s="208"/>
      <c r="E1" s="208"/>
      <c r="F1" s="208"/>
      <c r="G1" s="19" t="s">
        <v>67</v>
      </c>
      <c r="H1" s="20" t="s">
        <v>68</v>
      </c>
      <c r="I1" s="209" t="s">
        <v>30</v>
      </c>
      <c r="J1" s="210"/>
      <c r="K1" s="201" t="s">
        <v>98</v>
      </c>
      <c r="L1" s="211"/>
      <c r="M1" s="211"/>
      <c r="N1" s="211"/>
      <c r="O1" s="212"/>
      <c r="P1" s="203" t="s">
        <v>140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8" t="s">
        <v>141</v>
      </c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8" t="s">
        <v>142</v>
      </c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201" t="s">
        <v>84</v>
      </c>
      <c r="BF1" s="202"/>
      <c r="BG1" s="202"/>
      <c r="BH1" s="202"/>
      <c r="BI1" s="202"/>
      <c r="BJ1" s="202"/>
      <c r="BK1" s="202"/>
      <c r="BL1" s="202"/>
      <c r="BM1" s="202"/>
      <c r="BN1" s="202"/>
      <c r="BO1" s="198"/>
      <c r="BP1" s="203" t="s">
        <v>143</v>
      </c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204" t="s">
        <v>144</v>
      </c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6" t="s">
        <v>99</v>
      </c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 t="s">
        <v>2</v>
      </c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 t="s">
        <v>3</v>
      </c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 t="s">
        <v>4</v>
      </c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 t="s">
        <v>5</v>
      </c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 t="s">
        <v>6</v>
      </c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 t="s">
        <v>7</v>
      </c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 t="s">
        <v>8</v>
      </c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 t="s">
        <v>9</v>
      </c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 t="s">
        <v>10</v>
      </c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 t="s">
        <v>11</v>
      </c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 t="s">
        <v>12</v>
      </c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 t="s">
        <v>13</v>
      </c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 t="s">
        <v>14</v>
      </c>
      <c r="IB1" s="197"/>
      <c r="IC1" s="197"/>
      <c r="ID1" s="197"/>
      <c r="IE1" s="197"/>
      <c r="IF1" s="197"/>
      <c r="IG1" s="197"/>
      <c r="IH1" s="197"/>
      <c r="II1" s="197"/>
      <c r="IJ1" s="197"/>
      <c r="IK1" s="200"/>
      <c r="IL1" s="78"/>
    </row>
    <row r="2" spans="1:283" ht="59.25" customHeight="1" thickBot="1" x14ac:dyDescent="0.3">
      <c r="A2" s="46" t="s">
        <v>83</v>
      </c>
      <c r="B2" s="47" t="s">
        <v>82</v>
      </c>
      <c r="C2" s="47" t="s">
        <v>88</v>
      </c>
      <c r="D2" s="62" t="s">
        <v>89</v>
      </c>
      <c r="E2" s="47" t="s">
        <v>1</v>
      </c>
      <c r="F2" s="48" t="s">
        <v>0</v>
      </c>
      <c r="G2" s="49" t="s">
        <v>54</v>
      </c>
      <c r="H2" s="50" t="s">
        <v>54</v>
      </c>
      <c r="I2" s="51" t="s">
        <v>65</v>
      </c>
      <c r="J2" s="52" t="s">
        <v>66</v>
      </c>
      <c r="K2" s="46" t="s">
        <v>51</v>
      </c>
      <c r="L2" s="47" t="s">
        <v>91</v>
      </c>
      <c r="M2" s="47" t="s">
        <v>49</v>
      </c>
      <c r="N2" s="47" t="s">
        <v>50</v>
      </c>
      <c r="O2" s="48" t="s">
        <v>48</v>
      </c>
      <c r="P2" s="46" t="s">
        <v>32</v>
      </c>
      <c r="Q2" s="47" t="s">
        <v>33</v>
      </c>
      <c r="R2" s="47" t="s">
        <v>34</v>
      </c>
      <c r="S2" s="47" t="s">
        <v>35</v>
      </c>
      <c r="T2" s="47" t="s">
        <v>36</v>
      </c>
      <c r="U2" s="47" t="s">
        <v>37</v>
      </c>
      <c r="V2" s="47" t="s">
        <v>38</v>
      </c>
      <c r="W2" s="47" t="s">
        <v>31</v>
      </c>
      <c r="X2" s="47" t="s">
        <v>39</v>
      </c>
      <c r="Y2" s="47" t="s">
        <v>101</v>
      </c>
      <c r="Z2" s="47" t="s">
        <v>95</v>
      </c>
      <c r="AA2" s="53" t="s">
        <v>42</v>
      </c>
      <c r="AB2" s="47" t="s">
        <v>43</v>
      </c>
      <c r="AC2" s="47" t="s">
        <v>31</v>
      </c>
      <c r="AD2" s="47" t="s">
        <v>44</v>
      </c>
      <c r="AE2" s="48" t="s">
        <v>45</v>
      </c>
      <c r="AF2" s="47" t="s">
        <v>32</v>
      </c>
      <c r="AG2" s="47" t="s">
        <v>33</v>
      </c>
      <c r="AH2" s="47" t="s">
        <v>34</v>
      </c>
      <c r="AI2" s="47" t="s">
        <v>35</v>
      </c>
      <c r="AJ2" s="47" t="s">
        <v>31</v>
      </c>
      <c r="AK2" s="47" t="s">
        <v>39</v>
      </c>
      <c r="AL2" s="47" t="s">
        <v>101</v>
      </c>
      <c r="AM2" s="47" t="s">
        <v>95</v>
      </c>
      <c r="AN2" s="53" t="s">
        <v>42</v>
      </c>
      <c r="AO2" s="47" t="s">
        <v>43</v>
      </c>
      <c r="AP2" s="47" t="s">
        <v>31</v>
      </c>
      <c r="AQ2" s="47" t="s">
        <v>44</v>
      </c>
      <c r="AR2" s="48" t="s">
        <v>45</v>
      </c>
      <c r="AS2" s="47" t="s">
        <v>87</v>
      </c>
      <c r="AT2" s="47" t="s">
        <v>33</v>
      </c>
      <c r="AU2" s="47" t="s">
        <v>34</v>
      </c>
      <c r="AV2" s="47" t="s">
        <v>31</v>
      </c>
      <c r="AW2" s="47" t="s">
        <v>39</v>
      </c>
      <c r="AX2" s="47" t="s">
        <v>101</v>
      </c>
      <c r="AY2" s="47" t="s">
        <v>95</v>
      </c>
      <c r="AZ2" s="53" t="s">
        <v>42</v>
      </c>
      <c r="BA2" s="47" t="s">
        <v>43</v>
      </c>
      <c r="BB2" s="47" t="s">
        <v>31</v>
      </c>
      <c r="BC2" s="47" t="s">
        <v>44</v>
      </c>
      <c r="BD2" s="48" t="s">
        <v>45</v>
      </c>
      <c r="BE2" s="42" t="s">
        <v>84</v>
      </c>
      <c r="BF2" s="42" t="s">
        <v>32</v>
      </c>
      <c r="BG2" s="42" t="s">
        <v>31</v>
      </c>
      <c r="BH2" s="42" t="s">
        <v>39</v>
      </c>
      <c r="BI2" s="42" t="s">
        <v>40</v>
      </c>
      <c r="BJ2" s="42" t="s">
        <v>41</v>
      </c>
      <c r="BK2" s="44" t="s">
        <v>42</v>
      </c>
      <c r="BL2" s="47" t="s">
        <v>43</v>
      </c>
      <c r="BM2" s="47" t="s">
        <v>47</v>
      </c>
      <c r="BN2" s="47" t="s">
        <v>44</v>
      </c>
      <c r="BO2" s="48" t="s">
        <v>45</v>
      </c>
      <c r="BP2" s="46" t="s">
        <v>87</v>
      </c>
      <c r="BQ2" s="47" t="s">
        <v>33</v>
      </c>
      <c r="BR2" s="47" t="s">
        <v>34</v>
      </c>
      <c r="BS2" s="47" t="s">
        <v>35</v>
      </c>
      <c r="BT2" s="47" t="s">
        <v>31</v>
      </c>
      <c r="BU2" s="47" t="s">
        <v>39</v>
      </c>
      <c r="BV2" s="47" t="s">
        <v>101</v>
      </c>
      <c r="BW2" s="47" t="s">
        <v>95</v>
      </c>
      <c r="BX2" s="53" t="s">
        <v>42</v>
      </c>
      <c r="BY2" s="47" t="s">
        <v>43</v>
      </c>
      <c r="BZ2" s="47" t="s">
        <v>31</v>
      </c>
      <c r="CA2" s="47" t="s">
        <v>44</v>
      </c>
      <c r="CB2" s="48" t="s">
        <v>45</v>
      </c>
      <c r="CC2" s="69" t="s">
        <v>32</v>
      </c>
      <c r="CD2" s="67" t="s">
        <v>33</v>
      </c>
      <c r="CE2" s="67" t="s">
        <v>31</v>
      </c>
      <c r="CF2" s="67" t="s">
        <v>39</v>
      </c>
      <c r="CG2" s="67" t="s">
        <v>101</v>
      </c>
      <c r="CH2" s="67" t="s">
        <v>95</v>
      </c>
      <c r="CI2" s="70" t="s">
        <v>42</v>
      </c>
      <c r="CJ2" s="71" t="s">
        <v>43</v>
      </c>
      <c r="CK2" s="67" t="s">
        <v>31</v>
      </c>
      <c r="CL2" s="67" t="s">
        <v>44</v>
      </c>
      <c r="CM2" s="68" t="s">
        <v>45</v>
      </c>
      <c r="CN2" s="54" t="s">
        <v>32</v>
      </c>
      <c r="CO2" s="54" t="s">
        <v>33</v>
      </c>
      <c r="CP2" s="54" t="s">
        <v>31</v>
      </c>
      <c r="CQ2" s="54" t="s">
        <v>39</v>
      </c>
      <c r="CR2" s="54" t="s">
        <v>40</v>
      </c>
      <c r="CS2" s="54" t="s">
        <v>41</v>
      </c>
      <c r="CT2" s="54" t="s">
        <v>42</v>
      </c>
      <c r="CU2" s="55" t="s">
        <v>43</v>
      </c>
      <c r="CV2" s="54" t="s">
        <v>47</v>
      </c>
      <c r="CW2" s="54" t="s">
        <v>44</v>
      </c>
      <c r="CX2" s="56" t="s">
        <v>45</v>
      </c>
      <c r="CY2" s="57" t="s">
        <v>32</v>
      </c>
      <c r="CZ2" s="54" t="s">
        <v>33</v>
      </c>
      <c r="DA2" s="54" t="s">
        <v>31</v>
      </c>
      <c r="DB2" s="54" t="s">
        <v>39</v>
      </c>
      <c r="DC2" s="54" t="s">
        <v>40</v>
      </c>
      <c r="DD2" s="54" t="s">
        <v>41</v>
      </c>
      <c r="DE2" s="54" t="s">
        <v>42</v>
      </c>
      <c r="DF2" s="55" t="s">
        <v>43</v>
      </c>
      <c r="DG2" s="54" t="s">
        <v>47</v>
      </c>
      <c r="DH2" s="54" t="s">
        <v>44</v>
      </c>
      <c r="DI2" s="56" t="s">
        <v>45</v>
      </c>
      <c r="DJ2" s="57" t="s">
        <v>32</v>
      </c>
      <c r="DK2" s="54" t="s">
        <v>33</v>
      </c>
      <c r="DL2" s="54" t="s">
        <v>31</v>
      </c>
      <c r="DM2" s="54" t="s">
        <v>39</v>
      </c>
      <c r="DN2" s="54" t="s">
        <v>40</v>
      </c>
      <c r="DO2" s="54" t="s">
        <v>41</v>
      </c>
      <c r="DP2" s="54" t="s">
        <v>42</v>
      </c>
      <c r="DQ2" s="55" t="s">
        <v>43</v>
      </c>
      <c r="DR2" s="54" t="s">
        <v>47</v>
      </c>
      <c r="DS2" s="54" t="s">
        <v>44</v>
      </c>
      <c r="DT2" s="56" t="s">
        <v>45</v>
      </c>
      <c r="DU2" s="57" t="s">
        <v>32</v>
      </c>
      <c r="DV2" s="54" t="s">
        <v>33</v>
      </c>
      <c r="DW2" s="54" t="s">
        <v>31</v>
      </c>
      <c r="DX2" s="54" t="s">
        <v>39</v>
      </c>
      <c r="DY2" s="54" t="s">
        <v>40</v>
      </c>
      <c r="DZ2" s="54" t="s">
        <v>41</v>
      </c>
      <c r="EA2" s="54" t="s">
        <v>42</v>
      </c>
      <c r="EB2" s="55" t="s">
        <v>43</v>
      </c>
      <c r="EC2" s="54" t="s">
        <v>47</v>
      </c>
      <c r="ED2" s="54" t="s">
        <v>44</v>
      </c>
      <c r="EE2" s="56" t="s">
        <v>45</v>
      </c>
      <c r="EF2" s="57" t="s">
        <v>32</v>
      </c>
      <c r="EG2" s="54" t="s">
        <v>33</v>
      </c>
      <c r="EH2" s="54" t="s">
        <v>31</v>
      </c>
      <c r="EI2" s="54" t="s">
        <v>39</v>
      </c>
      <c r="EJ2" s="54" t="s">
        <v>40</v>
      </c>
      <c r="EK2" s="54" t="s">
        <v>41</v>
      </c>
      <c r="EL2" s="54" t="s">
        <v>42</v>
      </c>
      <c r="EM2" s="55" t="s">
        <v>43</v>
      </c>
      <c r="EN2" s="54" t="s">
        <v>47</v>
      </c>
      <c r="EO2" s="54" t="s">
        <v>44</v>
      </c>
      <c r="EP2" s="56" t="s">
        <v>45</v>
      </c>
      <c r="EQ2" s="57" t="s">
        <v>32</v>
      </c>
      <c r="ER2" s="54" t="s">
        <v>33</v>
      </c>
      <c r="ES2" s="54" t="s">
        <v>31</v>
      </c>
      <c r="ET2" s="54" t="s">
        <v>39</v>
      </c>
      <c r="EU2" s="54" t="s">
        <v>40</v>
      </c>
      <c r="EV2" s="54" t="s">
        <v>41</v>
      </c>
      <c r="EW2" s="54" t="s">
        <v>42</v>
      </c>
      <c r="EX2" s="55" t="s">
        <v>43</v>
      </c>
      <c r="EY2" s="54" t="s">
        <v>47</v>
      </c>
      <c r="EZ2" s="54" t="s">
        <v>44</v>
      </c>
      <c r="FA2" s="56" t="s">
        <v>45</v>
      </c>
      <c r="FB2" s="57" t="s">
        <v>32</v>
      </c>
      <c r="FC2" s="54" t="s">
        <v>33</v>
      </c>
      <c r="FD2" s="54" t="s">
        <v>31</v>
      </c>
      <c r="FE2" s="54" t="s">
        <v>39</v>
      </c>
      <c r="FF2" s="54" t="s">
        <v>40</v>
      </c>
      <c r="FG2" s="54" t="s">
        <v>41</v>
      </c>
      <c r="FH2" s="54" t="s">
        <v>42</v>
      </c>
      <c r="FI2" s="55" t="s">
        <v>43</v>
      </c>
      <c r="FJ2" s="54" t="s">
        <v>47</v>
      </c>
      <c r="FK2" s="54" t="s">
        <v>44</v>
      </c>
      <c r="FL2" s="56" t="s">
        <v>45</v>
      </c>
      <c r="FM2" s="57" t="s">
        <v>32</v>
      </c>
      <c r="FN2" s="54" t="s">
        <v>33</v>
      </c>
      <c r="FO2" s="54" t="s">
        <v>31</v>
      </c>
      <c r="FP2" s="54" t="s">
        <v>39</v>
      </c>
      <c r="FQ2" s="54" t="s">
        <v>40</v>
      </c>
      <c r="FR2" s="54" t="s">
        <v>41</v>
      </c>
      <c r="FS2" s="54" t="s">
        <v>42</v>
      </c>
      <c r="FT2" s="55" t="s">
        <v>43</v>
      </c>
      <c r="FU2" s="54" t="s">
        <v>47</v>
      </c>
      <c r="FV2" s="54" t="s">
        <v>44</v>
      </c>
      <c r="FW2" s="56" t="s">
        <v>45</v>
      </c>
      <c r="FX2" s="57" t="s">
        <v>32</v>
      </c>
      <c r="FY2" s="54" t="s">
        <v>33</v>
      </c>
      <c r="FZ2" s="54" t="s">
        <v>31</v>
      </c>
      <c r="GA2" s="54" t="s">
        <v>39</v>
      </c>
      <c r="GB2" s="54" t="s">
        <v>40</v>
      </c>
      <c r="GC2" s="54" t="s">
        <v>41</v>
      </c>
      <c r="GD2" s="54" t="s">
        <v>42</v>
      </c>
      <c r="GE2" s="55" t="s">
        <v>43</v>
      </c>
      <c r="GF2" s="54" t="s">
        <v>47</v>
      </c>
      <c r="GG2" s="54" t="s">
        <v>44</v>
      </c>
      <c r="GH2" s="56" t="s">
        <v>45</v>
      </c>
      <c r="GI2" s="57" t="s">
        <v>32</v>
      </c>
      <c r="GJ2" s="54" t="s">
        <v>33</v>
      </c>
      <c r="GK2" s="54" t="s">
        <v>31</v>
      </c>
      <c r="GL2" s="54" t="s">
        <v>39</v>
      </c>
      <c r="GM2" s="54" t="s">
        <v>40</v>
      </c>
      <c r="GN2" s="54" t="s">
        <v>41</v>
      </c>
      <c r="GO2" s="54" t="s">
        <v>42</v>
      </c>
      <c r="GP2" s="55" t="s">
        <v>43</v>
      </c>
      <c r="GQ2" s="54" t="s">
        <v>47</v>
      </c>
      <c r="GR2" s="54" t="s">
        <v>44</v>
      </c>
      <c r="GS2" s="56" t="s">
        <v>45</v>
      </c>
      <c r="GT2" s="57" t="s">
        <v>32</v>
      </c>
      <c r="GU2" s="54" t="s">
        <v>33</v>
      </c>
      <c r="GV2" s="54" t="s">
        <v>31</v>
      </c>
      <c r="GW2" s="54" t="s">
        <v>39</v>
      </c>
      <c r="GX2" s="54" t="s">
        <v>40</v>
      </c>
      <c r="GY2" s="54" t="s">
        <v>41</v>
      </c>
      <c r="GZ2" s="54" t="s">
        <v>42</v>
      </c>
      <c r="HA2" s="55" t="s">
        <v>43</v>
      </c>
      <c r="HB2" s="54" t="s">
        <v>47</v>
      </c>
      <c r="HC2" s="54" t="s">
        <v>44</v>
      </c>
      <c r="HD2" s="56" t="s">
        <v>45</v>
      </c>
      <c r="HE2" s="57" t="s">
        <v>32</v>
      </c>
      <c r="HF2" s="54" t="s">
        <v>33</v>
      </c>
      <c r="HG2" s="54" t="s">
        <v>31</v>
      </c>
      <c r="HH2" s="54" t="s">
        <v>39</v>
      </c>
      <c r="HI2" s="54" t="s">
        <v>40</v>
      </c>
      <c r="HJ2" s="54" t="s">
        <v>41</v>
      </c>
      <c r="HK2" s="54" t="s">
        <v>42</v>
      </c>
      <c r="HL2" s="55" t="s">
        <v>43</v>
      </c>
      <c r="HM2" s="54" t="s">
        <v>47</v>
      </c>
      <c r="HN2" s="54" t="s">
        <v>44</v>
      </c>
      <c r="HO2" s="56" t="s">
        <v>45</v>
      </c>
      <c r="HP2" s="57" t="s">
        <v>32</v>
      </c>
      <c r="HQ2" s="54" t="s">
        <v>33</v>
      </c>
      <c r="HR2" s="54" t="s">
        <v>31</v>
      </c>
      <c r="HS2" s="54" t="s">
        <v>39</v>
      </c>
      <c r="HT2" s="54" t="s">
        <v>40</v>
      </c>
      <c r="HU2" s="54" t="s">
        <v>41</v>
      </c>
      <c r="HV2" s="54" t="s">
        <v>42</v>
      </c>
      <c r="HW2" s="55" t="s">
        <v>43</v>
      </c>
      <c r="HX2" s="54" t="s">
        <v>47</v>
      </c>
      <c r="HY2" s="54" t="s">
        <v>44</v>
      </c>
      <c r="HZ2" s="56" t="s">
        <v>45</v>
      </c>
      <c r="IA2" s="57" t="s">
        <v>32</v>
      </c>
      <c r="IB2" s="54" t="s">
        <v>33</v>
      </c>
      <c r="IC2" s="54" t="s">
        <v>31</v>
      </c>
      <c r="ID2" s="54" t="s">
        <v>39</v>
      </c>
      <c r="IE2" s="54" t="s">
        <v>40</v>
      </c>
      <c r="IF2" s="54" t="s">
        <v>41</v>
      </c>
      <c r="IG2" s="54" t="s">
        <v>42</v>
      </c>
      <c r="IH2" s="55" t="s">
        <v>43</v>
      </c>
      <c r="II2" s="54" t="s">
        <v>47</v>
      </c>
      <c r="IJ2" s="54" t="s">
        <v>44</v>
      </c>
      <c r="IK2" s="54" t="s">
        <v>45</v>
      </c>
      <c r="IL2" s="78"/>
    </row>
    <row r="3" spans="1:283" x14ac:dyDescent="0.25">
      <c r="A3" s="33"/>
      <c r="B3" s="63" t="s">
        <v>171</v>
      </c>
      <c r="C3" s="25"/>
      <c r="D3" s="64"/>
      <c r="E3" s="64" t="s">
        <v>172</v>
      </c>
      <c r="F3" s="65" t="s">
        <v>23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4</v>
      </c>
      <c r="K3" s="58" t="s">
        <v>167</v>
      </c>
      <c r="L3" s="59"/>
      <c r="M3" s="36"/>
      <c r="N3" s="37">
        <f>O3</f>
        <v>0</v>
      </c>
      <c r="O3" s="60"/>
      <c r="P3" s="31">
        <v>41.14</v>
      </c>
      <c r="Q3" s="28"/>
      <c r="R3" s="28"/>
      <c r="S3" s="28"/>
      <c r="T3" s="28"/>
      <c r="U3" s="28"/>
      <c r="V3" s="28"/>
      <c r="W3" s="29">
        <v>1</v>
      </c>
      <c r="X3" s="29">
        <v>1</v>
      </c>
      <c r="Y3" s="29">
        <v>0</v>
      </c>
      <c r="Z3" s="29">
        <v>0</v>
      </c>
      <c r="AA3" s="30">
        <v>0</v>
      </c>
      <c r="AB3" s="27">
        <f>P3+Q3+R3+S3+T3+U3+V3</f>
        <v>41.14</v>
      </c>
      <c r="AC3" s="26">
        <f>W3</f>
        <v>1</v>
      </c>
      <c r="AD3" s="23">
        <f>(X3*3)+(Y3*10)+(Z3*5)+(AA3*20)</f>
        <v>3</v>
      </c>
      <c r="AE3" s="45">
        <f>AB3+AC3+AD3</f>
        <v>45.14</v>
      </c>
      <c r="AF3" s="31">
        <v>31.15</v>
      </c>
      <c r="AG3" s="28"/>
      <c r="AH3" s="28"/>
      <c r="AI3" s="28"/>
      <c r="AJ3" s="29">
        <v>13</v>
      </c>
      <c r="AK3" s="29">
        <v>0</v>
      </c>
      <c r="AL3" s="29">
        <v>0</v>
      </c>
      <c r="AM3" s="29">
        <v>0</v>
      </c>
      <c r="AN3" s="30">
        <v>0</v>
      </c>
      <c r="AO3" s="27">
        <f>AF3+AG3+AH3+AI3</f>
        <v>31.15</v>
      </c>
      <c r="AP3" s="26">
        <f>AJ3</f>
        <v>13</v>
      </c>
      <c r="AQ3" s="23">
        <f>(AK3*3)+(AL3*10)+(AM3*5)+(AN3*20)</f>
        <v>0</v>
      </c>
      <c r="AR3" s="45">
        <f>AO3+AP3+AQ3</f>
        <v>44.15</v>
      </c>
      <c r="AS3" s="31">
        <v>43.32</v>
      </c>
      <c r="AT3" s="28"/>
      <c r="AU3" s="28"/>
      <c r="AV3" s="29">
        <v>19</v>
      </c>
      <c r="AW3" s="29">
        <v>0</v>
      </c>
      <c r="AX3" s="29">
        <v>0</v>
      </c>
      <c r="AY3" s="29">
        <v>1</v>
      </c>
      <c r="AZ3" s="30">
        <v>0</v>
      </c>
      <c r="BA3" s="27">
        <f>AS3+AT3+AU3</f>
        <v>43.32</v>
      </c>
      <c r="BB3" s="26">
        <f>AV3</f>
        <v>19</v>
      </c>
      <c r="BC3" s="23">
        <f>(AW3*3)+(AX3*10)+(AY3*5)+(AZ3*20)</f>
        <v>5</v>
      </c>
      <c r="BD3" s="45">
        <f>BA3+BB3+BC3</f>
        <v>67.319999999999993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>
        <v>58.41</v>
      </c>
      <c r="BQ3" s="28"/>
      <c r="BR3" s="28"/>
      <c r="BS3" s="28"/>
      <c r="BT3" s="29">
        <v>15</v>
      </c>
      <c r="BU3" s="29">
        <v>0</v>
      </c>
      <c r="BV3" s="29">
        <v>0</v>
      </c>
      <c r="BW3" s="29">
        <v>0</v>
      </c>
      <c r="BX3" s="30">
        <v>0</v>
      </c>
      <c r="BY3" s="27">
        <f>BP3+BQ3+BR3+BS3</f>
        <v>58.41</v>
      </c>
      <c r="BZ3" s="26">
        <f>BT3</f>
        <v>15</v>
      </c>
      <c r="CA3" s="32">
        <f>(BU3*3)+(BV3*10)+(BW3*5)+(BX3*20)</f>
        <v>0</v>
      </c>
      <c r="CB3" s="72">
        <f>BY3+BZ3+CA3</f>
        <v>73.41</v>
      </c>
      <c r="CC3" s="31"/>
      <c r="CD3" s="28"/>
      <c r="CE3" s="29"/>
      <c r="CF3" s="29"/>
      <c r="CG3" s="29"/>
      <c r="CH3" s="29"/>
      <c r="CI3" s="30"/>
      <c r="CJ3" s="27"/>
      <c r="CK3" s="26"/>
      <c r="CL3" s="23"/>
      <c r="CM3" s="130" t="s">
        <v>167</v>
      </c>
      <c r="CN3" s="4"/>
      <c r="CO3" s="4"/>
      <c r="CP3" s="4"/>
      <c r="CQ3" s="4"/>
      <c r="CR3" s="4"/>
      <c r="CS3" s="4"/>
      <c r="CT3" s="4"/>
      <c r="CU3" s="73"/>
      <c r="CW3" s="4"/>
      <c r="CX3" s="74"/>
      <c r="CY3" s="39"/>
      <c r="CZ3" s="4"/>
      <c r="DA3" s="4"/>
      <c r="DB3" s="4"/>
      <c r="DC3" s="4"/>
      <c r="DD3" s="4"/>
      <c r="DE3" s="4"/>
      <c r="DF3" s="73"/>
      <c r="DH3" s="4"/>
      <c r="DI3" s="74"/>
      <c r="DJ3" s="39"/>
      <c r="DK3" s="4"/>
      <c r="DL3" s="4"/>
      <c r="DM3" s="4"/>
      <c r="DN3" s="4"/>
      <c r="DO3" s="4"/>
      <c r="DP3" s="4"/>
      <c r="DQ3" s="73"/>
      <c r="DS3" s="4"/>
      <c r="DT3" s="74"/>
      <c r="DU3" s="39"/>
      <c r="DV3" s="4"/>
      <c r="DW3" s="4"/>
      <c r="DX3" s="4"/>
      <c r="DY3" s="4"/>
      <c r="DZ3" s="4"/>
      <c r="EA3" s="4"/>
      <c r="EB3" s="73"/>
      <c r="ED3" s="4"/>
      <c r="EE3" s="74"/>
      <c r="EF3" s="39"/>
      <c r="EG3" s="4"/>
      <c r="EH3" s="4"/>
      <c r="EI3" s="4"/>
      <c r="EJ3" s="4"/>
      <c r="EK3" s="4"/>
      <c r="EL3" s="4"/>
      <c r="EM3" s="73"/>
      <c r="EO3" s="4"/>
      <c r="EP3" s="74"/>
      <c r="EQ3" s="39"/>
      <c r="ER3" s="4"/>
      <c r="ES3" s="4"/>
      <c r="ET3" s="4"/>
      <c r="EU3" s="4"/>
      <c r="EV3" s="4"/>
      <c r="EW3" s="4"/>
      <c r="EX3" s="73"/>
      <c r="EZ3" s="4"/>
      <c r="FA3" s="74"/>
      <c r="FB3" s="39"/>
      <c r="FC3" s="4"/>
      <c r="FD3" s="4"/>
      <c r="FE3" s="4"/>
      <c r="FF3" s="4"/>
      <c r="FG3" s="4"/>
      <c r="FH3" s="4"/>
      <c r="FI3" s="73"/>
      <c r="FK3" s="4"/>
      <c r="FL3" s="74"/>
      <c r="FM3" s="39"/>
      <c r="FN3" s="4"/>
      <c r="FO3" s="4"/>
      <c r="FP3" s="4"/>
      <c r="FQ3" s="4"/>
      <c r="FR3" s="4"/>
      <c r="FS3" s="4"/>
      <c r="FT3" s="73"/>
      <c r="FV3" s="4"/>
      <c r="FW3" s="74"/>
      <c r="FX3" s="39"/>
      <c r="FY3" s="4"/>
      <c r="FZ3" s="4"/>
      <c r="GA3" s="4"/>
      <c r="GB3" s="4"/>
      <c r="GC3" s="4"/>
      <c r="GD3" s="4"/>
      <c r="GE3" s="73"/>
      <c r="GG3" s="4"/>
      <c r="GH3" s="74"/>
      <c r="GI3" s="39"/>
      <c r="GJ3" s="4"/>
      <c r="GK3" s="4"/>
      <c r="GL3" s="4"/>
      <c r="GM3" s="4"/>
      <c r="GN3" s="4"/>
      <c r="GO3" s="4"/>
      <c r="GP3" s="73"/>
      <c r="GR3" s="4"/>
      <c r="GS3" s="74"/>
      <c r="GT3" s="39"/>
      <c r="GU3" s="4"/>
      <c r="GV3" s="4"/>
      <c r="GW3" s="4"/>
      <c r="GX3" s="4"/>
      <c r="GY3" s="4"/>
      <c r="GZ3" s="4"/>
      <c r="HA3" s="73"/>
      <c r="HC3" s="4"/>
      <c r="HD3" s="74"/>
      <c r="HE3" s="39"/>
      <c r="HF3" s="4"/>
      <c r="HG3" s="4"/>
      <c r="HH3" s="4"/>
      <c r="HI3" s="4"/>
      <c r="HJ3" s="4"/>
      <c r="HK3" s="4"/>
      <c r="HL3" s="73"/>
      <c r="HN3" s="4"/>
      <c r="HO3" s="74"/>
      <c r="HP3" s="39"/>
      <c r="HQ3" s="4"/>
      <c r="HR3" s="4"/>
      <c r="HS3" s="4"/>
      <c r="HT3" s="4"/>
      <c r="HU3" s="4"/>
      <c r="HV3" s="4"/>
      <c r="HW3" s="73"/>
      <c r="HY3" s="4"/>
      <c r="HZ3" s="74"/>
      <c r="IA3" s="39"/>
      <c r="IB3" s="4"/>
      <c r="IC3" s="4"/>
      <c r="ID3" s="4"/>
      <c r="IE3" s="4"/>
      <c r="IF3" s="4"/>
      <c r="IG3" s="4"/>
      <c r="IH3" s="73"/>
      <c r="IJ3" s="4"/>
      <c r="IK3" s="4"/>
      <c r="IL3" s="78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</row>
    <row r="4" spans="1:283" ht="3" customHeight="1" x14ac:dyDescent="0.25">
      <c r="A4" s="138"/>
      <c r="B4" s="139"/>
      <c r="C4" s="140"/>
      <c r="D4" s="141"/>
      <c r="E4" s="141"/>
      <c r="F4" s="142"/>
      <c r="G4" s="143"/>
      <c r="H4" s="144"/>
      <c r="I4" s="145"/>
      <c r="J4" s="146"/>
      <c r="K4" s="147"/>
      <c r="L4" s="148"/>
      <c r="M4" s="149"/>
      <c r="N4" s="150"/>
      <c r="O4" s="151"/>
      <c r="P4" s="152"/>
      <c r="Q4" s="153"/>
      <c r="R4" s="153"/>
      <c r="S4" s="153"/>
      <c r="T4" s="153"/>
      <c r="U4" s="153"/>
      <c r="V4" s="153"/>
      <c r="W4" s="154"/>
      <c r="X4" s="154"/>
      <c r="Y4" s="154"/>
      <c r="Z4" s="154"/>
      <c r="AA4" s="155"/>
      <c r="AB4" s="156"/>
      <c r="AC4" s="157"/>
      <c r="AD4" s="158"/>
      <c r="AE4" s="159"/>
      <c r="AF4" s="152"/>
      <c r="AG4" s="153"/>
      <c r="AH4" s="153"/>
      <c r="AI4" s="153"/>
      <c r="AJ4" s="154"/>
      <c r="AK4" s="154"/>
      <c r="AL4" s="154"/>
      <c r="AM4" s="154"/>
      <c r="AN4" s="155"/>
      <c r="AO4" s="156"/>
      <c r="AP4" s="157"/>
      <c r="AQ4" s="158"/>
      <c r="AR4" s="159"/>
      <c r="AS4" s="152"/>
      <c r="AT4" s="153"/>
      <c r="AU4" s="153"/>
      <c r="AV4" s="154"/>
      <c r="AW4" s="154"/>
      <c r="AX4" s="154"/>
      <c r="AY4" s="154"/>
      <c r="AZ4" s="155"/>
      <c r="BA4" s="156"/>
      <c r="BB4" s="157"/>
      <c r="BC4" s="158"/>
      <c r="BD4" s="159"/>
      <c r="BE4" s="156"/>
      <c r="BF4" s="175"/>
      <c r="BG4" s="154"/>
      <c r="BH4" s="154"/>
      <c r="BI4" s="154"/>
      <c r="BJ4" s="154"/>
      <c r="BK4" s="155"/>
      <c r="BL4" s="176"/>
      <c r="BM4" s="150"/>
      <c r="BN4" s="149"/>
      <c r="BO4" s="177"/>
      <c r="BP4" s="152"/>
      <c r="BQ4" s="153"/>
      <c r="BR4" s="153"/>
      <c r="BS4" s="153"/>
      <c r="BT4" s="154"/>
      <c r="BU4" s="154"/>
      <c r="BV4" s="154"/>
      <c r="BW4" s="154"/>
      <c r="BX4" s="155"/>
      <c r="BY4" s="156"/>
      <c r="BZ4" s="157"/>
      <c r="CA4" s="178"/>
      <c r="CB4" s="179"/>
      <c r="CC4" s="152"/>
      <c r="CD4" s="153"/>
      <c r="CE4" s="154"/>
      <c r="CF4" s="154"/>
      <c r="CG4" s="154"/>
      <c r="CH4" s="154"/>
      <c r="CI4" s="155"/>
      <c r="CJ4" s="156"/>
      <c r="CK4" s="157"/>
      <c r="CL4" s="158"/>
      <c r="CM4" s="180"/>
      <c r="CN4" s="4"/>
      <c r="CO4" s="4"/>
      <c r="CP4" s="4"/>
      <c r="CQ4" s="4"/>
      <c r="CR4" s="4"/>
      <c r="CS4" s="4"/>
      <c r="CT4" s="4"/>
      <c r="CU4" s="73"/>
      <c r="CW4" s="4"/>
      <c r="CX4" s="74"/>
      <c r="CY4" s="39"/>
      <c r="CZ4" s="4"/>
      <c r="DA4" s="4"/>
      <c r="DB4" s="4"/>
      <c r="DC4" s="4"/>
      <c r="DD4" s="4"/>
      <c r="DE4" s="4"/>
      <c r="DF4" s="73"/>
      <c r="DH4" s="4"/>
      <c r="DI4" s="74"/>
      <c r="DJ4" s="39"/>
      <c r="DK4" s="4"/>
      <c r="DL4" s="4"/>
      <c r="DM4" s="4"/>
      <c r="DN4" s="4"/>
      <c r="DO4" s="4"/>
      <c r="DP4" s="4"/>
      <c r="DQ4" s="73"/>
      <c r="DS4" s="4"/>
      <c r="DT4" s="74"/>
      <c r="DU4" s="39"/>
      <c r="DV4" s="4"/>
      <c r="DW4" s="4"/>
      <c r="DX4" s="4"/>
      <c r="DY4" s="4"/>
      <c r="DZ4" s="4"/>
      <c r="EA4" s="4"/>
      <c r="EB4" s="73"/>
      <c r="ED4" s="4"/>
      <c r="EE4" s="74"/>
      <c r="EF4" s="39"/>
      <c r="EG4" s="4"/>
      <c r="EH4" s="4"/>
      <c r="EI4" s="4"/>
      <c r="EJ4" s="4"/>
      <c r="EK4" s="4"/>
      <c r="EL4" s="4"/>
      <c r="EM4" s="73"/>
      <c r="EO4" s="4"/>
      <c r="EP4" s="74"/>
      <c r="EQ4" s="39"/>
      <c r="ER4" s="4"/>
      <c r="ES4" s="4"/>
      <c r="ET4" s="4"/>
      <c r="EU4" s="4"/>
      <c r="EV4" s="4"/>
      <c r="EW4" s="4"/>
      <c r="EX4" s="73"/>
      <c r="EZ4" s="4"/>
      <c r="FA4" s="74"/>
      <c r="FB4" s="39"/>
      <c r="FC4" s="4"/>
      <c r="FD4" s="4"/>
      <c r="FE4" s="4"/>
      <c r="FF4" s="4"/>
      <c r="FG4" s="4"/>
      <c r="FH4" s="4"/>
      <c r="FI4" s="73"/>
      <c r="FK4" s="4"/>
      <c r="FL4" s="74"/>
      <c r="FM4" s="39"/>
      <c r="FN4" s="4"/>
      <c r="FO4" s="4"/>
      <c r="FP4" s="4"/>
      <c r="FQ4" s="4"/>
      <c r="FR4" s="4"/>
      <c r="FS4" s="4"/>
      <c r="FT4" s="73"/>
      <c r="FV4" s="4"/>
      <c r="FW4" s="74"/>
      <c r="FX4" s="39"/>
      <c r="FY4" s="4"/>
      <c r="FZ4" s="4"/>
      <c r="GA4" s="4"/>
      <c r="GB4" s="4"/>
      <c r="GC4" s="4"/>
      <c r="GD4" s="4"/>
      <c r="GE4" s="73"/>
      <c r="GG4" s="4"/>
      <c r="GH4" s="74"/>
      <c r="GI4" s="39"/>
      <c r="GJ4" s="4"/>
      <c r="GK4" s="4"/>
      <c r="GL4" s="4"/>
      <c r="GM4" s="4"/>
      <c r="GN4" s="4"/>
      <c r="GO4" s="4"/>
      <c r="GP4" s="73"/>
      <c r="GR4" s="4"/>
      <c r="GS4" s="74"/>
      <c r="GT4" s="39"/>
      <c r="GU4" s="4"/>
      <c r="GV4" s="4"/>
      <c r="GW4" s="4"/>
      <c r="GX4" s="4"/>
      <c r="GY4" s="4"/>
      <c r="GZ4" s="4"/>
      <c r="HA4" s="73"/>
      <c r="HC4" s="4"/>
      <c r="HD4" s="74"/>
      <c r="HE4" s="39"/>
      <c r="HF4" s="4"/>
      <c r="HG4" s="4"/>
      <c r="HH4" s="4"/>
      <c r="HI4" s="4"/>
      <c r="HJ4" s="4"/>
      <c r="HK4" s="4"/>
      <c r="HL4" s="73"/>
      <c r="HN4" s="4"/>
      <c r="HO4" s="74"/>
      <c r="HP4" s="39"/>
      <c r="HQ4" s="4"/>
      <c r="HR4" s="4"/>
      <c r="HS4" s="4"/>
      <c r="HT4" s="4"/>
      <c r="HU4" s="4"/>
      <c r="HV4" s="4"/>
      <c r="HW4" s="73"/>
      <c r="HY4" s="4"/>
      <c r="HZ4" s="74"/>
      <c r="IA4" s="39"/>
      <c r="IB4" s="4"/>
      <c r="IC4" s="4"/>
      <c r="ID4" s="4"/>
      <c r="IE4" s="4"/>
      <c r="IF4" s="4"/>
      <c r="IG4" s="4"/>
      <c r="IH4" s="73"/>
      <c r="IJ4" s="4"/>
      <c r="IK4" s="4"/>
      <c r="IL4" s="78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</row>
    <row r="5" spans="1:283" x14ac:dyDescent="0.25">
      <c r="A5" s="33">
        <v>1</v>
      </c>
      <c r="B5" s="63" t="s">
        <v>113</v>
      </c>
      <c r="C5" s="25"/>
      <c r="D5" s="64"/>
      <c r="E5" s="64" t="s">
        <v>107</v>
      </c>
      <c r="F5" s="65" t="s">
        <v>21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>
        <f>IF(ISNA(VLOOKUP(F5,SortLookup!$A$7:$B$11,2,FALSE))," ",VLOOKUP(F5,SortLookup!$A$7:$B$11,2,FALSE))</f>
        <v>2</v>
      </c>
      <c r="K5" s="58">
        <f>L5+M5+O5</f>
        <v>193.78</v>
      </c>
      <c r="L5" s="59">
        <f>AB5+AO5+BA5+BL5+BY5+CJ5+CU5+DF5+DQ5+EB5+EM5+EX5+FI5+FT5+GE5+GP5+HA5+HL5+HW5+IH5</f>
        <v>168.78</v>
      </c>
      <c r="M5" s="36">
        <f>AD5+AQ5+BC5+BN5+CA5+CL5+CW5+DH5+DS5+ED5+EO5+EZ5+FK5+FV5+GG5+GR5+HC5+HN5+HY5+IJ5</f>
        <v>0</v>
      </c>
      <c r="N5" s="37">
        <f>O5</f>
        <v>25</v>
      </c>
      <c r="O5" s="60">
        <f>W5+AJ5+AV5+BG5+BT5+CE5+CP5+DA5+DL5+DW5+EH5+ES5+FD5+FO5+FZ5+GK5+GV5+HG5+HR5+IC5</f>
        <v>25</v>
      </c>
      <c r="P5" s="31">
        <v>39.630000000000003</v>
      </c>
      <c r="Q5" s="28"/>
      <c r="R5" s="28"/>
      <c r="S5" s="28"/>
      <c r="T5" s="28"/>
      <c r="U5" s="28"/>
      <c r="V5" s="28"/>
      <c r="W5" s="29">
        <v>0</v>
      </c>
      <c r="X5" s="29">
        <v>0</v>
      </c>
      <c r="Y5" s="29">
        <v>0</v>
      </c>
      <c r="Z5" s="29">
        <v>0</v>
      </c>
      <c r="AA5" s="30">
        <v>0</v>
      </c>
      <c r="AB5" s="27">
        <f>P5+Q5+R5+S5+T5+U5+V5</f>
        <v>39.630000000000003</v>
      </c>
      <c r="AC5" s="26">
        <f>W5</f>
        <v>0</v>
      </c>
      <c r="AD5" s="23">
        <f>(X5*3)+(Y5*10)+(Z5*5)+(AA5*20)</f>
        <v>0</v>
      </c>
      <c r="AE5" s="45">
        <f>AB5+AC5+AD5</f>
        <v>39.630000000000003</v>
      </c>
      <c r="AF5" s="31">
        <v>22.21</v>
      </c>
      <c r="AG5" s="28"/>
      <c r="AH5" s="28"/>
      <c r="AI5" s="28"/>
      <c r="AJ5" s="29">
        <v>8</v>
      </c>
      <c r="AK5" s="29">
        <v>0</v>
      </c>
      <c r="AL5" s="29">
        <v>0</v>
      </c>
      <c r="AM5" s="29">
        <v>0</v>
      </c>
      <c r="AN5" s="30">
        <v>0</v>
      </c>
      <c r="AO5" s="27">
        <f>AF5+AG5+AH5+AI5</f>
        <v>22.21</v>
      </c>
      <c r="AP5" s="26">
        <f>AJ5</f>
        <v>8</v>
      </c>
      <c r="AQ5" s="23">
        <f>(AK5*3)+(AL5*10)+(AM5*5)+(AN5*20)</f>
        <v>0</v>
      </c>
      <c r="AR5" s="45">
        <f>AO5+AP5+AQ5</f>
        <v>30.21</v>
      </c>
      <c r="AS5" s="31">
        <v>28.87</v>
      </c>
      <c r="AT5" s="28"/>
      <c r="AU5" s="28"/>
      <c r="AV5" s="29">
        <v>7</v>
      </c>
      <c r="AW5" s="29">
        <v>0</v>
      </c>
      <c r="AX5" s="29">
        <v>0</v>
      </c>
      <c r="AY5" s="29">
        <v>0</v>
      </c>
      <c r="AZ5" s="30">
        <v>0</v>
      </c>
      <c r="BA5" s="27">
        <f>AS5+AT5+AU5</f>
        <v>28.87</v>
      </c>
      <c r="BB5" s="26">
        <f>AV5</f>
        <v>7</v>
      </c>
      <c r="BC5" s="23">
        <f>(AW5*3)+(AX5*10)+(AY5*5)+(AZ5*20)</f>
        <v>0</v>
      </c>
      <c r="BD5" s="45">
        <f>BA5+BB5+BC5</f>
        <v>35.869999999999997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>
        <v>43.46</v>
      </c>
      <c r="BQ5" s="28"/>
      <c r="BR5" s="28"/>
      <c r="BS5" s="28"/>
      <c r="BT5" s="29">
        <v>5</v>
      </c>
      <c r="BU5" s="29">
        <v>0</v>
      </c>
      <c r="BV5" s="29">
        <v>0</v>
      </c>
      <c r="BW5" s="29">
        <v>0</v>
      </c>
      <c r="BX5" s="30">
        <v>0</v>
      </c>
      <c r="BY5" s="27">
        <f>BP5+BQ5+BR5+BS5</f>
        <v>43.46</v>
      </c>
      <c r="BZ5" s="26">
        <f>BT5</f>
        <v>5</v>
      </c>
      <c r="CA5" s="32">
        <f>(BU5*3)+(BV5*10)+(BW5*5)+(BX5*20)</f>
        <v>0</v>
      </c>
      <c r="CB5" s="72">
        <f>BY5+BZ5+CA5</f>
        <v>48.46</v>
      </c>
      <c r="CC5" s="31">
        <v>34.61</v>
      </c>
      <c r="CD5" s="28"/>
      <c r="CE5" s="29">
        <v>5</v>
      </c>
      <c r="CF5" s="29">
        <v>0</v>
      </c>
      <c r="CG5" s="29">
        <v>0</v>
      </c>
      <c r="CH5" s="29">
        <v>0</v>
      </c>
      <c r="CI5" s="30">
        <v>0</v>
      </c>
      <c r="CJ5" s="27">
        <f>CC5+CD5</f>
        <v>34.61</v>
      </c>
      <c r="CK5" s="26">
        <f>CE5</f>
        <v>5</v>
      </c>
      <c r="CL5" s="23">
        <f>(CF5*3)+(CG5*10)+(CH5*5)+(CI5*20)</f>
        <v>0</v>
      </c>
      <c r="CM5" s="45">
        <f>CJ5+CK5+CL5</f>
        <v>39.61</v>
      </c>
      <c r="CU5" s="73"/>
      <c r="CX5" s="74"/>
      <c r="CY5" s="39"/>
      <c r="DF5" s="73"/>
      <c r="DI5" s="74"/>
      <c r="DJ5" s="39"/>
      <c r="DQ5" s="73"/>
      <c r="DT5" s="74"/>
      <c r="DU5" s="39"/>
      <c r="EB5" s="73"/>
      <c r="EE5" s="74"/>
      <c r="EF5" s="39"/>
      <c r="EM5" s="73"/>
      <c r="EP5" s="74"/>
      <c r="EQ5" s="39"/>
      <c r="EX5" s="73"/>
      <c r="FA5" s="74"/>
      <c r="FB5" s="39"/>
      <c r="FI5" s="73"/>
      <c r="FL5" s="74"/>
      <c r="FM5" s="39"/>
      <c r="FT5" s="73"/>
      <c r="FW5" s="74"/>
      <c r="FX5" s="39"/>
      <c r="GE5" s="73"/>
      <c r="GH5" s="74"/>
      <c r="GI5" s="39"/>
      <c r="GP5" s="73"/>
      <c r="GS5" s="74"/>
      <c r="GT5" s="39"/>
      <c r="HA5" s="73"/>
      <c r="HD5" s="74"/>
      <c r="HE5" s="39"/>
      <c r="HL5" s="73"/>
      <c r="HO5" s="74"/>
      <c r="HP5" s="39"/>
      <c r="HW5" s="73"/>
      <c r="HZ5" s="74"/>
      <c r="IA5" s="39"/>
      <c r="IH5" s="73"/>
      <c r="IL5" s="78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</row>
    <row r="6" spans="1:283" x14ac:dyDescent="0.25">
      <c r="A6" s="33">
        <v>2</v>
      </c>
      <c r="B6" s="63" t="s">
        <v>122</v>
      </c>
      <c r="C6" s="25"/>
      <c r="D6" s="64"/>
      <c r="E6" s="64" t="s">
        <v>107</v>
      </c>
      <c r="F6" s="65" t="s">
        <v>22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>
        <f>IF(ISNA(VLOOKUP(F6,SortLookup!$A$7:$B$11,2,FALSE))," ",VLOOKUP(F6,SortLookup!$A$7:$B$11,2,FALSE))</f>
        <v>3</v>
      </c>
      <c r="K6" s="58">
        <f>L6+M6+O6</f>
        <v>246.67</v>
      </c>
      <c r="L6" s="59">
        <f>AB6+AO6+BA6+BL6+BY6+CJ6+CU6+DF6+DQ6+EB6+EM6+EX6+FI6+FT6+GE6+GP6+HA6+HL6+HW6+IH6</f>
        <v>223.67</v>
      </c>
      <c r="M6" s="36">
        <f>AD6+AQ6+BC6+BN6+CA6+CL6+CW6+DH6+DS6+ED6+EO6+EZ6+FK6+FV6+GG6+GR6+HC6+HN6+HY6+IJ6</f>
        <v>0</v>
      </c>
      <c r="N6" s="37">
        <f>O6</f>
        <v>23</v>
      </c>
      <c r="O6" s="60">
        <f>W6+AJ6+AV6+BG6+BT6+CE6+CP6+DA6+DL6+DW6+EH6+ES6+FD6+FO6+FZ6+GK6+GV6+HG6+HR6+IC6</f>
        <v>23</v>
      </c>
      <c r="P6" s="31">
        <v>31.65</v>
      </c>
      <c r="Q6" s="28"/>
      <c r="R6" s="28"/>
      <c r="S6" s="28"/>
      <c r="T6" s="28"/>
      <c r="U6" s="28"/>
      <c r="V6" s="28"/>
      <c r="W6" s="29">
        <v>0</v>
      </c>
      <c r="X6" s="29">
        <v>0</v>
      </c>
      <c r="Y6" s="29">
        <v>0</v>
      </c>
      <c r="Z6" s="29">
        <v>0</v>
      </c>
      <c r="AA6" s="30">
        <v>0</v>
      </c>
      <c r="AB6" s="27">
        <f>P6+Q6+R6+S6+T6+U6+V6</f>
        <v>31.65</v>
      </c>
      <c r="AC6" s="26">
        <f>W6</f>
        <v>0</v>
      </c>
      <c r="AD6" s="23">
        <f>(X6*3)+(Y6*10)+(Z6*5)+(AA6*20)</f>
        <v>0</v>
      </c>
      <c r="AE6" s="45">
        <f>AB6+AC6+AD6</f>
        <v>31.65</v>
      </c>
      <c r="AF6" s="31">
        <v>29.13</v>
      </c>
      <c r="AG6" s="28"/>
      <c r="AH6" s="28"/>
      <c r="AI6" s="28"/>
      <c r="AJ6" s="29">
        <v>9</v>
      </c>
      <c r="AK6" s="29">
        <v>0</v>
      </c>
      <c r="AL6" s="29">
        <v>0</v>
      </c>
      <c r="AM6" s="29">
        <v>0</v>
      </c>
      <c r="AN6" s="30">
        <v>0</v>
      </c>
      <c r="AO6" s="27">
        <f>AF6+AG6+AH6+AI6</f>
        <v>29.13</v>
      </c>
      <c r="AP6" s="26">
        <f>AJ6</f>
        <v>9</v>
      </c>
      <c r="AQ6" s="23">
        <f>(AK6*3)+(AL6*10)+(AM6*5)+(AN6*20)</f>
        <v>0</v>
      </c>
      <c r="AR6" s="45">
        <f>AO6+AP6+AQ6</f>
        <v>38.130000000000003</v>
      </c>
      <c r="AS6" s="31">
        <v>50.25</v>
      </c>
      <c r="AT6" s="28"/>
      <c r="AU6" s="28"/>
      <c r="AV6" s="29">
        <v>4</v>
      </c>
      <c r="AW6" s="29">
        <v>0</v>
      </c>
      <c r="AX6" s="29">
        <v>0</v>
      </c>
      <c r="AY6" s="29">
        <v>0</v>
      </c>
      <c r="AZ6" s="30">
        <v>0</v>
      </c>
      <c r="BA6" s="27">
        <f>AS6+AT6+AU6</f>
        <v>50.25</v>
      </c>
      <c r="BB6" s="26">
        <f>AV6</f>
        <v>4</v>
      </c>
      <c r="BC6" s="23">
        <f>(AW6*3)+(AX6*10)+(AY6*5)+(AZ6*20)</f>
        <v>0</v>
      </c>
      <c r="BD6" s="45">
        <f>BA6+BB6+BC6</f>
        <v>54.25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>
        <v>58.78</v>
      </c>
      <c r="BQ6" s="28"/>
      <c r="BR6" s="28"/>
      <c r="BS6" s="28"/>
      <c r="BT6" s="29">
        <v>4</v>
      </c>
      <c r="BU6" s="29">
        <v>0</v>
      </c>
      <c r="BV6" s="29">
        <v>0</v>
      </c>
      <c r="BW6" s="29">
        <v>0</v>
      </c>
      <c r="BX6" s="30">
        <v>0</v>
      </c>
      <c r="BY6" s="27">
        <f>BP6+BQ6+BR6+BS6</f>
        <v>58.78</v>
      </c>
      <c r="BZ6" s="26">
        <f>BT6</f>
        <v>4</v>
      </c>
      <c r="CA6" s="32">
        <f>(BU6*3)+(BV6*10)+(BW6*5)+(BX6*20)</f>
        <v>0</v>
      </c>
      <c r="CB6" s="72">
        <f>BY6+BZ6+CA6</f>
        <v>62.78</v>
      </c>
      <c r="CC6" s="31">
        <v>53.86</v>
      </c>
      <c r="CD6" s="28"/>
      <c r="CE6" s="29">
        <v>6</v>
      </c>
      <c r="CF6" s="29">
        <v>0</v>
      </c>
      <c r="CG6" s="29">
        <v>0</v>
      </c>
      <c r="CH6" s="29">
        <v>0</v>
      </c>
      <c r="CI6" s="30">
        <v>0</v>
      </c>
      <c r="CJ6" s="27">
        <f>CC6+CD6</f>
        <v>53.86</v>
      </c>
      <c r="CK6" s="26">
        <f>CE6</f>
        <v>6</v>
      </c>
      <c r="CL6" s="23">
        <f>(CF6*3)+(CG6*10)+(CH6*5)+(CI6*20)</f>
        <v>0</v>
      </c>
      <c r="CM6" s="45">
        <f>CJ6+CK6+CL6</f>
        <v>59.86</v>
      </c>
      <c r="CN6" s="4"/>
      <c r="CO6" s="4"/>
      <c r="CP6" s="4"/>
      <c r="CQ6" s="4"/>
      <c r="CR6" s="4"/>
      <c r="CS6" s="4"/>
      <c r="CT6" s="4"/>
      <c r="CU6" s="73"/>
      <c r="CW6" s="4"/>
      <c r="CX6" s="74"/>
      <c r="CY6" s="39"/>
      <c r="CZ6" s="4"/>
      <c r="DA6" s="4"/>
      <c r="DB6" s="4"/>
      <c r="DC6" s="4"/>
      <c r="DD6" s="4"/>
      <c r="DE6" s="4"/>
      <c r="DF6" s="73"/>
      <c r="DH6" s="4"/>
      <c r="DI6" s="74"/>
      <c r="DJ6" s="39"/>
      <c r="DK6" s="4"/>
      <c r="DL6" s="4"/>
      <c r="DM6" s="4"/>
      <c r="DN6" s="4"/>
      <c r="DO6" s="4"/>
      <c r="DP6" s="4"/>
      <c r="DQ6" s="73"/>
      <c r="DS6" s="4"/>
      <c r="DT6" s="74"/>
      <c r="DU6" s="39"/>
      <c r="DV6" s="4"/>
      <c r="DW6" s="4"/>
      <c r="DX6" s="4"/>
      <c r="DY6" s="4"/>
      <c r="DZ6" s="4"/>
      <c r="EA6" s="4"/>
      <c r="EB6" s="73"/>
      <c r="ED6" s="4"/>
      <c r="EE6" s="74"/>
      <c r="EF6" s="39"/>
      <c r="EG6" s="4"/>
      <c r="EH6" s="4"/>
      <c r="EI6" s="4"/>
      <c r="EJ6" s="4"/>
      <c r="EK6" s="4"/>
      <c r="EL6" s="4"/>
      <c r="EM6" s="73"/>
      <c r="EO6" s="4"/>
      <c r="EP6" s="74"/>
      <c r="EQ6" s="39"/>
      <c r="ER6" s="4"/>
      <c r="ES6" s="4"/>
      <c r="ET6" s="4"/>
      <c r="EU6" s="4"/>
      <c r="EV6" s="4"/>
      <c r="EW6" s="4"/>
      <c r="EX6" s="73"/>
      <c r="EZ6" s="4"/>
      <c r="FA6" s="74"/>
      <c r="FB6" s="39"/>
      <c r="FC6" s="4"/>
      <c r="FD6" s="4"/>
      <c r="FE6" s="4"/>
      <c r="FF6" s="4"/>
      <c r="FG6" s="4"/>
      <c r="FH6" s="4"/>
      <c r="FI6" s="73"/>
      <c r="FK6" s="4"/>
      <c r="FL6" s="74"/>
      <c r="FM6" s="39"/>
      <c r="FN6" s="4"/>
      <c r="FO6" s="4"/>
      <c r="FP6" s="4"/>
      <c r="FQ6" s="4"/>
      <c r="FR6" s="4"/>
      <c r="FS6" s="4"/>
      <c r="FT6" s="73"/>
      <c r="FV6" s="4"/>
      <c r="FW6" s="74"/>
      <c r="FX6" s="39"/>
      <c r="FY6" s="4"/>
      <c r="FZ6" s="4"/>
      <c r="GA6" s="4"/>
      <c r="GB6" s="4"/>
      <c r="GC6" s="4"/>
      <c r="GD6" s="4"/>
      <c r="GE6" s="73"/>
      <c r="GG6" s="4"/>
      <c r="GH6" s="74"/>
      <c r="GI6" s="39"/>
      <c r="GJ6" s="4"/>
      <c r="GK6" s="4"/>
      <c r="GL6" s="4"/>
      <c r="GM6" s="4"/>
      <c r="GN6" s="4"/>
      <c r="GO6" s="4"/>
      <c r="GP6" s="73"/>
      <c r="GR6" s="4"/>
      <c r="GS6" s="74"/>
      <c r="GT6" s="39"/>
      <c r="GU6" s="4"/>
      <c r="GV6" s="4"/>
      <c r="GW6" s="4"/>
      <c r="GX6" s="4"/>
      <c r="GY6" s="4"/>
      <c r="GZ6" s="4"/>
      <c r="HA6" s="73"/>
      <c r="HC6" s="4"/>
      <c r="HD6" s="74"/>
      <c r="HE6" s="39"/>
      <c r="HF6" s="4"/>
      <c r="HG6" s="4"/>
      <c r="HH6" s="4"/>
      <c r="HI6" s="4"/>
      <c r="HJ6" s="4"/>
      <c r="HK6" s="4"/>
      <c r="HL6" s="73"/>
      <c r="HN6" s="4"/>
      <c r="HO6" s="74"/>
      <c r="HP6" s="39"/>
      <c r="HQ6" s="4"/>
      <c r="HR6" s="4"/>
      <c r="HS6" s="4"/>
      <c r="HT6" s="4"/>
      <c r="HU6" s="4"/>
      <c r="HV6" s="4"/>
      <c r="HW6" s="73"/>
      <c r="HY6" s="4"/>
      <c r="HZ6" s="74"/>
      <c r="IA6" s="39"/>
      <c r="IB6" s="4"/>
      <c r="IC6" s="4"/>
      <c r="ID6" s="4"/>
      <c r="IE6" s="4"/>
      <c r="IF6" s="4"/>
      <c r="IG6" s="4"/>
      <c r="IH6" s="73"/>
      <c r="IJ6" s="4"/>
      <c r="IK6" s="4"/>
      <c r="IL6" s="78"/>
      <c r="IO6" s="4"/>
      <c r="IP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</row>
    <row r="7" spans="1:283" x14ac:dyDescent="0.25">
      <c r="A7" s="33">
        <v>3</v>
      </c>
      <c r="B7" s="63" t="s">
        <v>123</v>
      </c>
      <c r="C7" s="25"/>
      <c r="D7" s="64"/>
      <c r="E7" s="64" t="s">
        <v>107</v>
      </c>
      <c r="F7" s="65" t="s">
        <v>100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>L7+M7+O7</f>
        <v>308.70999999999998</v>
      </c>
      <c r="L7" s="59">
        <f>AB7+AO7+BA7+BL7+BY7+CJ7+CU7+DF7+DQ7+EB7+EM7+EX7+FI7+FT7+GE7+GP7+HA7+HL7+HW7+IH7</f>
        <v>258.70999999999998</v>
      </c>
      <c r="M7" s="36">
        <f>AD7+AQ7+BC7+BN7+CA7+CL7+CW7+DH7+DS7+ED7+EO7+EZ7+FK7+FV7+GG7+GR7+HC7+HN7+HY7+IJ7</f>
        <v>0</v>
      </c>
      <c r="N7" s="37">
        <f>O7</f>
        <v>50</v>
      </c>
      <c r="O7" s="60">
        <f>W7+AJ7+AV7+BG7+BT7+CE7+CP7+DA7+DL7+DW7+EH7+ES7+FD7+FO7+FZ7+GK7+GV7+HG7+HR7+IC7</f>
        <v>50</v>
      </c>
      <c r="P7" s="31">
        <v>41.72</v>
      </c>
      <c r="Q7" s="28"/>
      <c r="R7" s="28"/>
      <c r="S7" s="28"/>
      <c r="T7" s="28"/>
      <c r="U7" s="28"/>
      <c r="V7" s="28"/>
      <c r="W7" s="29">
        <v>0</v>
      </c>
      <c r="X7" s="29">
        <v>0</v>
      </c>
      <c r="Y7" s="29">
        <v>0</v>
      </c>
      <c r="Z7" s="29">
        <v>0</v>
      </c>
      <c r="AA7" s="30">
        <v>0</v>
      </c>
      <c r="AB7" s="27">
        <f>P7+Q7+R7+S7+T7+U7+V7</f>
        <v>41.72</v>
      </c>
      <c r="AC7" s="26">
        <f>W7</f>
        <v>0</v>
      </c>
      <c r="AD7" s="23">
        <f>(X7*3)+(Y7*10)+(Z7*5)+(AA7*20)</f>
        <v>0</v>
      </c>
      <c r="AE7" s="45">
        <f>AB7+AC7+AD7</f>
        <v>41.72</v>
      </c>
      <c r="AF7" s="31">
        <v>32.72</v>
      </c>
      <c r="AG7" s="28"/>
      <c r="AH7" s="28"/>
      <c r="AI7" s="28"/>
      <c r="AJ7" s="29">
        <v>18</v>
      </c>
      <c r="AK7" s="29">
        <v>0</v>
      </c>
      <c r="AL7" s="29">
        <v>0</v>
      </c>
      <c r="AM7" s="29">
        <v>0</v>
      </c>
      <c r="AN7" s="30">
        <v>0</v>
      </c>
      <c r="AO7" s="27">
        <f>AF7+AG7+AH7+AI7</f>
        <v>32.72</v>
      </c>
      <c r="AP7" s="26">
        <f>AJ7</f>
        <v>18</v>
      </c>
      <c r="AQ7" s="23">
        <f>(AK7*3)+(AL7*10)+(AM7*5)+(AN7*20)</f>
        <v>0</v>
      </c>
      <c r="AR7" s="45">
        <f>AO7+AP7+AQ7</f>
        <v>50.72</v>
      </c>
      <c r="AS7" s="31">
        <v>50.86</v>
      </c>
      <c r="AT7" s="28"/>
      <c r="AU7" s="28"/>
      <c r="AV7" s="29">
        <v>6</v>
      </c>
      <c r="AW7" s="29">
        <v>0</v>
      </c>
      <c r="AX7" s="29">
        <v>0</v>
      </c>
      <c r="AY7" s="29">
        <v>0</v>
      </c>
      <c r="AZ7" s="30">
        <v>0</v>
      </c>
      <c r="BA7" s="27">
        <f>AS7+AT7+AU7</f>
        <v>50.86</v>
      </c>
      <c r="BB7" s="26">
        <f>AV7</f>
        <v>6</v>
      </c>
      <c r="BC7" s="23">
        <f>(AW7*3)+(AX7*10)+(AY7*5)+(AZ7*20)</f>
        <v>0</v>
      </c>
      <c r="BD7" s="45">
        <f>BA7+BB7+BC7</f>
        <v>56.86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>
        <v>67</v>
      </c>
      <c r="BQ7" s="28"/>
      <c r="BR7" s="28"/>
      <c r="BS7" s="28"/>
      <c r="BT7" s="29">
        <v>2</v>
      </c>
      <c r="BU7" s="29">
        <v>0</v>
      </c>
      <c r="BV7" s="29">
        <v>0</v>
      </c>
      <c r="BW7" s="29">
        <v>0</v>
      </c>
      <c r="BX7" s="30">
        <v>0</v>
      </c>
      <c r="BY7" s="27">
        <f>BP7+BQ7+BR7+BS7</f>
        <v>67</v>
      </c>
      <c r="BZ7" s="26">
        <f>BT7</f>
        <v>2</v>
      </c>
      <c r="CA7" s="32">
        <f>(BU7*3)+(BV7*10)+(BW7*5)+(BX7*20)</f>
        <v>0</v>
      </c>
      <c r="CB7" s="72">
        <f>BY7+BZ7+CA7</f>
        <v>69</v>
      </c>
      <c r="CC7" s="31">
        <v>66.41</v>
      </c>
      <c r="CD7" s="28"/>
      <c r="CE7" s="29">
        <v>24</v>
      </c>
      <c r="CF7" s="29">
        <v>0</v>
      </c>
      <c r="CG7" s="29">
        <v>0</v>
      </c>
      <c r="CH7" s="29">
        <v>0</v>
      </c>
      <c r="CI7" s="30">
        <v>0</v>
      </c>
      <c r="CJ7" s="27">
        <f>CC7+CD7</f>
        <v>66.41</v>
      </c>
      <c r="CK7" s="26">
        <f>CE7</f>
        <v>24</v>
      </c>
      <c r="CL7" s="23">
        <f>(CF7*3)+(CG7*10)+(CH7*5)+(CI7*20)</f>
        <v>0</v>
      </c>
      <c r="CM7" s="45">
        <f>CJ7+CK7+CL7</f>
        <v>90.41</v>
      </c>
      <c r="CX7" s="4"/>
      <c r="CY7" s="4"/>
      <c r="DI7" s="4"/>
      <c r="DJ7" s="4"/>
      <c r="DT7" s="4"/>
      <c r="DU7" s="4"/>
      <c r="EE7" s="4"/>
      <c r="EF7" s="4"/>
      <c r="EP7" s="4"/>
      <c r="EQ7" s="4"/>
      <c r="FA7" s="4"/>
      <c r="FB7" s="4"/>
      <c r="FL7" s="4"/>
      <c r="FM7" s="4"/>
      <c r="FW7" s="4"/>
      <c r="FX7" s="4"/>
      <c r="GH7" s="4"/>
      <c r="GI7" s="4"/>
      <c r="GS7" s="4"/>
      <c r="GT7" s="4"/>
      <c r="HD7" s="4"/>
      <c r="HE7" s="4"/>
      <c r="HO7" s="4"/>
      <c r="HP7" s="4"/>
      <c r="HZ7" s="4"/>
      <c r="IA7" s="4"/>
      <c r="IL7" s="78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</row>
    <row r="8" spans="1:283" x14ac:dyDescent="0.25">
      <c r="A8" s="33">
        <v>4</v>
      </c>
      <c r="B8" s="63" t="s">
        <v>186</v>
      </c>
      <c r="C8" s="25"/>
      <c r="D8" s="64" t="s">
        <v>112</v>
      </c>
      <c r="E8" s="64" t="s">
        <v>107</v>
      </c>
      <c r="F8" s="65" t="s">
        <v>100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>L8+M8+O8</f>
        <v>434.73</v>
      </c>
      <c r="L8" s="59">
        <f>AB8+AO8+BA8+BL8+BY8+CJ8+CU8+DF8+DQ8+EB8+EM8+EX8+FI8+FT8+GE8+GP8+HA8+HL8+HW8+IH8</f>
        <v>341.73</v>
      </c>
      <c r="M8" s="36">
        <f>AD8+AQ8+BC8+BN8+CA8+CL8+CW8+DH8+DS8+ED8+EO8+EZ8+FK8+FV8+GG8+GR8+HC8+HN8+HY8+IJ8</f>
        <v>6</v>
      </c>
      <c r="N8" s="37">
        <f>O8</f>
        <v>87</v>
      </c>
      <c r="O8" s="60">
        <f>W8+AJ8+AV8+BG8+BT8+CE8+CP8+DA8+DL8+DW8+EH8+ES8+FD8+FO8+FZ8+GK8+GV8+HG8+HR8+IC8</f>
        <v>87</v>
      </c>
      <c r="P8" s="31">
        <v>44.92</v>
      </c>
      <c r="Q8" s="28"/>
      <c r="R8" s="28"/>
      <c r="S8" s="28"/>
      <c r="T8" s="28"/>
      <c r="U8" s="28"/>
      <c r="V8" s="28"/>
      <c r="W8" s="29">
        <v>0</v>
      </c>
      <c r="X8" s="29">
        <v>0</v>
      </c>
      <c r="Y8" s="29">
        <v>0</v>
      </c>
      <c r="Z8" s="29">
        <v>0</v>
      </c>
      <c r="AA8" s="30">
        <v>0</v>
      </c>
      <c r="AB8" s="27">
        <f>P8+Q8+R8+S8+T8+U8+V8</f>
        <v>44.92</v>
      </c>
      <c r="AC8" s="26">
        <f>W8</f>
        <v>0</v>
      </c>
      <c r="AD8" s="23">
        <f>(X8*3)+(Y8*10)+(Z8*5)+(AA8*20)</f>
        <v>0</v>
      </c>
      <c r="AE8" s="45">
        <f>AB8+AC8+AD8</f>
        <v>44.92</v>
      </c>
      <c r="AF8" s="31">
        <v>45.41</v>
      </c>
      <c r="AG8" s="28"/>
      <c r="AH8" s="28"/>
      <c r="AI8" s="28"/>
      <c r="AJ8" s="29">
        <v>39</v>
      </c>
      <c r="AK8" s="29">
        <v>0</v>
      </c>
      <c r="AL8" s="29">
        <v>0</v>
      </c>
      <c r="AM8" s="29">
        <v>0</v>
      </c>
      <c r="AN8" s="30">
        <v>0</v>
      </c>
      <c r="AO8" s="27">
        <f>AF8+AG8+AH8+AI8</f>
        <v>45.41</v>
      </c>
      <c r="AP8" s="26">
        <f>AJ8</f>
        <v>39</v>
      </c>
      <c r="AQ8" s="23">
        <f>(AK8*3)+(AL8*10)+(AM8*5)+(AN8*20)</f>
        <v>0</v>
      </c>
      <c r="AR8" s="45">
        <f>AO8+AP8+AQ8</f>
        <v>84.41</v>
      </c>
      <c r="AS8" s="31">
        <v>86.05</v>
      </c>
      <c r="AT8" s="28"/>
      <c r="AU8" s="28"/>
      <c r="AV8" s="29">
        <v>20</v>
      </c>
      <c r="AW8" s="29">
        <v>0</v>
      </c>
      <c r="AX8" s="29">
        <v>0</v>
      </c>
      <c r="AY8" s="29">
        <v>0</v>
      </c>
      <c r="AZ8" s="30">
        <v>0</v>
      </c>
      <c r="BA8" s="27">
        <f>AS8+AT8+AU8</f>
        <v>86.05</v>
      </c>
      <c r="BB8" s="26">
        <f>AV8</f>
        <v>20</v>
      </c>
      <c r="BC8" s="23">
        <f>(AW8*3)+(AX8*10)+(AY8*5)+(AZ8*20)</f>
        <v>0</v>
      </c>
      <c r="BD8" s="45">
        <f>BA8+BB8+BC8</f>
        <v>106.05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>
        <v>114.86</v>
      </c>
      <c r="BQ8" s="28"/>
      <c r="BR8" s="28"/>
      <c r="BS8" s="28"/>
      <c r="BT8" s="29">
        <v>14</v>
      </c>
      <c r="BU8" s="29">
        <v>1</v>
      </c>
      <c r="BV8" s="29">
        <v>0</v>
      </c>
      <c r="BW8" s="29">
        <v>0</v>
      </c>
      <c r="BX8" s="30">
        <v>0</v>
      </c>
      <c r="BY8" s="27">
        <f>BP8+BQ8+BR8+BS8</f>
        <v>114.86</v>
      </c>
      <c r="BZ8" s="26">
        <f>BT8</f>
        <v>14</v>
      </c>
      <c r="CA8" s="32">
        <f>(BU8*3)+(BV8*10)+(BW8*5)+(BX8*20)</f>
        <v>3</v>
      </c>
      <c r="CB8" s="72">
        <f>BY8+BZ8+CA8</f>
        <v>131.86000000000001</v>
      </c>
      <c r="CC8" s="31">
        <v>50.49</v>
      </c>
      <c r="CD8" s="28"/>
      <c r="CE8" s="29">
        <v>14</v>
      </c>
      <c r="CF8" s="29">
        <v>1</v>
      </c>
      <c r="CG8" s="29">
        <v>0</v>
      </c>
      <c r="CH8" s="29">
        <v>0</v>
      </c>
      <c r="CI8" s="30">
        <v>0</v>
      </c>
      <c r="CJ8" s="27">
        <f>CC8+CD8</f>
        <v>50.49</v>
      </c>
      <c r="CK8" s="26">
        <f>CE8</f>
        <v>14</v>
      </c>
      <c r="CL8" s="23">
        <f>(CF8*3)+(CG8*10)+(CH8*5)+(CI8*20)</f>
        <v>3</v>
      </c>
      <c r="CM8" s="45">
        <f>CJ8+CK8+CL8</f>
        <v>67.489999999999995</v>
      </c>
      <c r="CU8" s="73"/>
      <c r="CX8" s="74"/>
      <c r="CY8" s="39"/>
      <c r="DF8" s="73"/>
      <c r="DI8" s="74"/>
      <c r="DJ8" s="39"/>
      <c r="DQ8" s="73"/>
      <c r="DT8" s="74"/>
      <c r="DU8" s="39"/>
      <c r="EB8" s="73"/>
      <c r="EE8" s="74"/>
      <c r="EF8" s="39"/>
      <c r="EM8" s="73"/>
      <c r="EP8" s="74"/>
      <c r="EQ8" s="39"/>
      <c r="EX8" s="73"/>
      <c r="FA8" s="74"/>
      <c r="FB8" s="39"/>
      <c r="FI8" s="73"/>
      <c r="FL8" s="74"/>
      <c r="FM8" s="39"/>
      <c r="FT8" s="73"/>
      <c r="FW8" s="74"/>
      <c r="FX8" s="39"/>
      <c r="GE8" s="73"/>
      <c r="GH8" s="74"/>
      <c r="GI8" s="39"/>
      <c r="GP8" s="73"/>
      <c r="GS8" s="74"/>
      <c r="GT8" s="39"/>
      <c r="HA8" s="73"/>
      <c r="HD8" s="74"/>
      <c r="HE8" s="39"/>
      <c r="HL8" s="73"/>
      <c r="HO8" s="74"/>
      <c r="HP8" s="39"/>
      <c r="HW8" s="73"/>
      <c r="HZ8" s="74"/>
      <c r="IA8" s="39"/>
      <c r="IH8" s="73"/>
      <c r="IL8" s="78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</row>
    <row r="9" spans="1:283" ht="3" customHeight="1" x14ac:dyDescent="0.25">
      <c r="A9" s="138"/>
      <c r="B9" s="139"/>
      <c r="C9" s="140"/>
      <c r="D9" s="141"/>
      <c r="E9" s="141"/>
      <c r="F9" s="142"/>
      <c r="G9" s="143"/>
      <c r="H9" s="144"/>
      <c r="I9" s="145"/>
      <c r="J9" s="146"/>
      <c r="K9" s="147"/>
      <c r="L9" s="148"/>
      <c r="M9" s="149"/>
      <c r="N9" s="150"/>
      <c r="O9" s="151"/>
      <c r="P9" s="152"/>
      <c r="Q9" s="153"/>
      <c r="R9" s="153"/>
      <c r="S9" s="153"/>
      <c r="T9" s="153"/>
      <c r="U9" s="153"/>
      <c r="V9" s="153"/>
      <c r="W9" s="154"/>
      <c r="X9" s="154"/>
      <c r="Y9" s="154"/>
      <c r="Z9" s="154"/>
      <c r="AA9" s="155"/>
      <c r="AB9" s="156"/>
      <c r="AC9" s="157"/>
      <c r="AD9" s="158"/>
      <c r="AE9" s="159"/>
      <c r="AF9" s="152"/>
      <c r="AG9" s="153"/>
      <c r="AH9" s="153"/>
      <c r="AI9" s="153"/>
      <c r="AJ9" s="154"/>
      <c r="AK9" s="154"/>
      <c r="AL9" s="154"/>
      <c r="AM9" s="154"/>
      <c r="AN9" s="155"/>
      <c r="AO9" s="156"/>
      <c r="AP9" s="157"/>
      <c r="AQ9" s="158"/>
      <c r="AR9" s="159"/>
      <c r="AS9" s="152"/>
      <c r="AT9" s="153"/>
      <c r="AU9" s="153"/>
      <c r="AV9" s="154"/>
      <c r="AW9" s="154"/>
      <c r="AX9" s="154"/>
      <c r="AY9" s="154"/>
      <c r="AZ9" s="155"/>
      <c r="BA9" s="156"/>
      <c r="BB9" s="157"/>
      <c r="BC9" s="158"/>
      <c r="BD9" s="159"/>
      <c r="BE9" s="156"/>
      <c r="BF9" s="175"/>
      <c r="BG9" s="154"/>
      <c r="BH9" s="154"/>
      <c r="BI9" s="154"/>
      <c r="BJ9" s="154"/>
      <c r="BK9" s="155"/>
      <c r="BL9" s="176"/>
      <c r="BM9" s="150"/>
      <c r="BN9" s="149"/>
      <c r="BO9" s="177"/>
      <c r="BP9" s="152"/>
      <c r="BQ9" s="153"/>
      <c r="BR9" s="153"/>
      <c r="BS9" s="153"/>
      <c r="BT9" s="154"/>
      <c r="BU9" s="154"/>
      <c r="BV9" s="154"/>
      <c r="BW9" s="154"/>
      <c r="BX9" s="155"/>
      <c r="BY9" s="156"/>
      <c r="BZ9" s="157"/>
      <c r="CA9" s="178"/>
      <c r="CB9" s="179"/>
      <c r="CC9" s="152"/>
      <c r="CD9" s="153"/>
      <c r="CE9" s="154"/>
      <c r="CF9" s="154"/>
      <c r="CG9" s="154"/>
      <c r="CH9" s="154"/>
      <c r="CI9" s="155"/>
      <c r="CJ9" s="156"/>
      <c r="CK9" s="157"/>
      <c r="CL9" s="158"/>
      <c r="CM9" s="159"/>
      <c r="CX9" s="4"/>
      <c r="CY9" s="4"/>
      <c r="DI9" s="4"/>
      <c r="DJ9" s="4"/>
      <c r="DT9" s="4"/>
      <c r="DU9" s="4"/>
      <c r="EE9" s="4"/>
      <c r="EF9" s="4"/>
      <c r="EP9" s="4"/>
      <c r="EQ9" s="4"/>
      <c r="FA9" s="4"/>
      <c r="FB9" s="4"/>
      <c r="FL9" s="4"/>
      <c r="FM9" s="4"/>
      <c r="FW9" s="4"/>
      <c r="FX9" s="4"/>
      <c r="GH9" s="4"/>
      <c r="GI9" s="4"/>
      <c r="GS9" s="4"/>
      <c r="GT9" s="4"/>
      <c r="HD9" s="4"/>
      <c r="HE9" s="4"/>
      <c r="HO9" s="4"/>
      <c r="HP9" s="4"/>
      <c r="HZ9" s="4"/>
      <c r="IA9" s="4"/>
      <c r="IL9" s="78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</row>
    <row r="10" spans="1:283" x14ac:dyDescent="0.25">
      <c r="A10" s="33">
        <v>1</v>
      </c>
      <c r="B10" s="63" t="s">
        <v>156</v>
      </c>
      <c r="C10" s="25"/>
      <c r="D10" s="64"/>
      <c r="E10" s="64" t="s">
        <v>17</v>
      </c>
      <c r="F10" s="65" t="s">
        <v>21</v>
      </c>
      <c r="G10" s="24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58">
        <f t="shared" ref="K10:K21" si="0">L10+M10+O10</f>
        <v>207.01</v>
      </c>
      <c r="L10" s="59">
        <f t="shared" ref="L10:L21" si="1">AB10+AO10+BA10+BL10+BY10+CJ10+CU10+DF10+DQ10+EB10+EM10+EX10+FI10+FT10+GE10+GP10+HA10+HL10+HW10+IH10</f>
        <v>162.01</v>
      </c>
      <c r="M10" s="36">
        <f t="shared" ref="M10:M21" si="2">AD10+AQ10+BC10+BN10+CA10+CL10+CW10+DH10+DS10+ED10+EO10+EZ10+FK10+FV10+GG10+GR10+HC10+HN10+HY10+IJ10</f>
        <v>5</v>
      </c>
      <c r="N10" s="37">
        <f t="shared" ref="N10:N22" si="3">O10</f>
        <v>40</v>
      </c>
      <c r="O10" s="60">
        <f t="shared" ref="O10:O21" si="4">W10+AJ10+AV10+BG10+BT10+CE10+CP10+DA10+DL10+DW10+EH10+ES10+FD10+FO10+FZ10+GK10+GV10+HG10+HR10+IC10</f>
        <v>40</v>
      </c>
      <c r="P10" s="31">
        <v>27.29</v>
      </c>
      <c r="Q10" s="28"/>
      <c r="R10" s="28"/>
      <c r="S10" s="28"/>
      <c r="T10" s="28"/>
      <c r="U10" s="28"/>
      <c r="V10" s="28"/>
      <c r="W10" s="29">
        <v>0</v>
      </c>
      <c r="X10" s="29">
        <v>0</v>
      </c>
      <c r="Y10" s="29">
        <v>0</v>
      </c>
      <c r="Z10" s="29">
        <v>0</v>
      </c>
      <c r="AA10" s="30">
        <v>0</v>
      </c>
      <c r="AB10" s="27">
        <f t="shared" ref="AB10:AB21" si="5">P10+Q10+R10+S10+T10+U10+V10</f>
        <v>27.29</v>
      </c>
      <c r="AC10" s="26">
        <f t="shared" ref="AC10:AC21" si="6">W10</f>
        <v>0</v>
      </c>
      <c r="AD10" s="23">
        <f t="shared" ref="AD10:AD21" si="7">(X10*3)+(Y10*10)+(Z10*5)+(AA10*20)</f>
        <v>0</v>
      </c>
      <c r="AE10" s="45">
        <f t="shared" ref="AE10:AE21" si="8">AB10+AC10+AD10</f>
        <v>27.29</v>
      </c>
      <c r="AF10" s="31">
        <v>24.14</v>
      </c>
      <c r="AG10" s="28"/>
      <c r="AH10" s="28"/>
      <c r="AI10" s="28"/>
      <c r="AJ10" s="29">
        <v>8</v>
      </c>
      <c r="AK10" s="29">
        <v>0</v>
      </c>
      <c r="AL10" s="29">
        <v>0</v>
      </c>
      <c r="AM10" s="29">
        <v>0</v>
      </c>
      <c r="AN10" s="30">
        <v>0</v>
      </c>
      <c r="AO10" s="27">
        <f t="shared" ref="AO10:AO22" si="9">AF10+AG10+AH10+AI10</f>
        <v>24.14</v>
      </c>
      <c r="AP10" s="26">
        <f t="shared" ref="AP10:AP22" si="10">AJ10</f>
        <v>8</v>
      </c>
      <c r="AQ10" s="23">
        <f t="shared" ref="AQ10:AQ22" si="11">(AK10*3)+(AL10*10)+(AM10*5)+(AN10*20)</f>
        <v>0</v>
      </c>
      <c r="AR10" s="45">
        <f t="shared" ref="AR10:AR22" si="12">AO10+AP10+AQ10</f>
        <v>32.14</v>
      </c>
      <c r="AS10" s="31">
        <v>27.95</v>
      </c>
      <c r="AT10" s="28"/>
      <c r="AU10" s="28"/>
      <c r="AV10" s="29">
        <v>9</v>
      </c>
      <c r="AW10" s="29">
        <v>0</v>
      </c>
      <c r="AX10" s="29">
        <v>0</v>
      </c>
      <c r="AY10" s="29">
        <v>1</v>
      </c>
      <c r="AZ10" s="30">
        <v>0</v>
      </c>
      <c r="BA10" s="27">
        <f t="shared" ref="BA10:BA22" si="13">AS10+AT10+AU10</f>
        <v>27.95</v>
      </c>
      <c r="BB10" s="26">
        <f t="shared" ref="BB10:BB22" si="14">AV10</f>
        <v>9</v>
      </c>
      <c r="BC10" s="23">
        <f t="shared" ref="BC10:BC22" si="15">(AW10*3)+(AX10*10)+(AY10*5)+(AZ10*20)</f>
        <v>5</v>
      </c>
      <c r="BD10" s="45">
        <f t="shared" ref="BD10:BD22" si="16">BA10+BB10+BC10</f>
        <v>41.95</v>
      </c>
      <c r="BE10" s="27"/>
      <c r="BF10" s="43"/>
      <c r="BG10" s="29"/>
      <c r="BH10" s="29"/>
      <c r="BI10" s="29"/>
      <c r="BJ10" s="29"/>
      <c r="BK10" s="30"/>
      <c r="BL10" s="40">
        <f t="shared" ref="BL10:BL22" si="17">BE10+BF10</f>
        <v>0</v>
      </c>
      <c r="BM10" s="37">
        <f t="shared" ref="BM10:BM22" si="18">BG10/2</f>
        <v>0</v>
      </c>
      <c r="BN10" s="36">
        <f t="shared" ref="BN10:BN22" si="19">(BH10*3)+(BI10*5)+(BJ10*5)+(BK10*20)</f>
        <v>0</v>
      </c>
      <c r="BO10" s="35">
        <f t="shared" ref="BO10:BO22" si="20">BL10+BM10+BN10</f>
        <v>0</v>
      </c>
      <c r="BP10" s="31">
        <v>49.2</v>
      </c>
      <c r="BQ10" s="28"/>
      <c r="BR10" s="28"/>
      <c r="BS10" s="28"/>
      <c r="BT10" s="29">
        <v>9</v>
      </c>
      <c r="BU10" s="29">
        <v>0</v>
      </c>
      <c r="BV10" s="29">
        <v>0</v>
      </c>
      <c r="BW10" s="29">
        <v>0</v>
      </c>
      <c r="BX10" s="30">
        <v>0</v>
      </c>
      <c r="BY10" s="27">
        <f t="shared" ref="BY10:BY22" si="21">BP10+BQ10+BR10+BS10</f>
        <v>49.2</v>
      </c>
      <c r="BZ10" s="26">
        <f t="shared" ref="BZ10:BZ22" si="22">BT10</f>
        <v>9</v>
      </c>
      <c r="CA10" s="32">
        <f t="shared" ref="CA10:CA22" si="23">(BU10*3)+(BV10*10)+(BW10*5)+(BX10*20)</f>
        <v>0</v>
      </c>
      <c r="CB10" s="72">
        <f t="shared" ref="CB10:CB22" si="24">BY10+BZ10+CA10</f>
        <v>58.2</v>
      </c>
      <c r="CC10" s="31">
        <v>33.43</v>
      </c>
      <c r="CD10" s="28"/>
      <c r="CE10" s="29">
        <v>14</v>
      </c>
      <c r="CF10" s="29">
        <v>0</v>
      </c>
      <c r="CG10" s="29">
        <v>0</v>
      </c>
      <c r="CH10" s="29">
        <v>0</v>
      </c>
      <c r="CI10" s="30">
        <v>0</v>
      </c>
      <c r="CJ10" s="27">
        <f t="shared" ref="CJ10:CJ22" si="25">CC10+CD10</f>
        <v>33.43</v>
      </c>
      <c r="CK10" s="26">
        <f t="shared" ref="CK10:CK22" si="26">CE10</f>
        <v>14</v>
      </c>
      <c r="CL10" s="23">
        <f t="shared" ref="CL10:CL22" si="27">(CF10*3)+(CG10*10)+(CH10*5)+(CI10*20)</f>
        <v>0</v>
      </c>
      <c r="CM10" s="45">
        <f t="shared" ref="CM10:CM22" si="28">CJ10+CK10+CL10</f>
        <v>47.43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78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</row>
    <row r="11" spans="1:283" x14ac:dyDescent="0.25">
      <c r="A11" s="33">
        <v>2</v>
      </c>
      <c r="B11" s="63" t="s">
        <v>152</v>
      </c>
      <c r="C11" s="25"/>
      <c r="D11" s="64"/>
      <c r="E11" s="64" t="s">
        <v>17</v>
      </c>
      <c r="F11" s="65" t="s">
        <v>22</v>
      </c>
      <c r="G11" s="24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3</v>
      </c>
      <c r="K11" s="58">
        <f t="shared" si="0"/>
        <v>207.65</v>
      </c>
      <c r="L11" s="59">
        <f t="shared" si="1"/>
        <v>155.65</v>
      </c>
      <c r="M11" s="36">
        <f t="shared" si="2"/>
        <v>0</v>
      </c>
      <c r="N11" s="37">
        <f t="shared" si="3"/>
        <v>52</v>
      </c>
      <c r="O11" s="60">
        <f t="shared" si="4"/>
        <v>52</v>
      </c>
      <c r="P11" s="31">
        <v>36.42</v>
      </c>
      <c r="Q11" s="28"/>
      <c r="R11" s="28"/>
      <c r="S11" s="28"/>
      <c r="T11" s="28"/>
      <c r="U11" s="28"/>
      <c r="V11" s="28"/>
      <c r="W11" s="29">
        <v>1</v>
      </c>
      <c r="X11" s="29">
        <v>0</v>
      </c>
      <c r="Y11" s="29">
        <v>0</v>
      </c>
      <c r="Z11" s="29">
        <v>0</v>
      </c>
      <c r="AA11" s="30">
        <v>0</v>
      </c>
      <c r="AB11" s="27">
        <f t="shared" si="5"/>
        <v>36.42</v>
      </c>
      <c r="AC11" s="26">
        <f t="shared" si="6"/>
        <v>1</v>
      </c>
      <c r="AD11" s="23">
        <f t="shared" si="7"/>
        <v>0</v>
      </c>
      <c r="AE11" s="45">
        <f t="shared" si="8"/>
        <v>37.42</v>
      </c>
      <c r="AF11" s="31">
        <v>18.77</v>
      </c>
      <c r="AG11" s="28"/>
      <c r="AH11" s="28"/>
      <c r="AI11" s="28"/>
      <c r="AJ11" s="29">
        <v>20</v>
      </c>
      <c r="AK11" s="29">
        <v>0</v>
      </c>
      <c r="AL11" s="29">
        <v>0</v>
      </c>
      <c r="AM11" s="29">
        <v>0</v>
      </c>
      <c r="AN11" s="30">
        <v>0</v>
      </c>
      <c r="AO11" s="27">
        <f t="shared" si="9"/>
        <v>18.77</v>
      </c>
      <c r="AP11" s="26">
        <f t="shared" si="10"/>
        <v>20</v>
      </c>
      <c r="AQ11" s="23">
        <f t="shared" si="11"/>
        <v>0</v>
      </c>
      <c r="AR11" s="45">
        <f t="shared" si="12"/>
        <v>38.770000000000003</v>
      </c>
      <c r="AS11" s="31">
        <v>28.43</v>
      </c>
      <c r="AT11" s="28"/>
      <c r="AU11" s="28"/>
      <c r="AV11" s="29">
        <v>12</v>
      </c>
      <c r="AW11" s="29">
        <v>0</v>
      </c>
      <c r="AX11" s="29">
        <v>0</v>
      </c>
      <c r="AY11" s="29">
        <v>0</v>
      </c>
      <c r="AZ11" s="30">
        <v>0</v>
      </c>
      <c r="BA11" s="27">
        <f t="shared" si="13"/>
        <v>28.43</v>
      </c>
      <c r="BB11" s="26">
        <f t="shared" si="14"/>
        <v>12</v>
      </c>
      <c r="BC11" s="23">
        <f t="shared" si="15"/>
        <v>0</v>
      </c>
      <c r="BD11" s="45">
        <f t="shared" si="16"/>
        <v>40.43</v>
      </c>
      <c r="BE11" s="27"/>
      <c r="BF11" s="43"/>
      <c r="BG11" s="29"/>
      <c r="BH11" s="29"/>
      <c r="BI11" s="29"/>
      <c r="BJ11" s="29"/>
      <c r="BK11" s="30"/>
      <c r="BL11" s="40">
        <f t="shared" si="17"/>
        <v>0</v>
      </c>
      <c r="BM11" s="37">
        <f t="shared" si="18"/>
        <v>0</v>
      </c>
      <c r="BN11" s="36">
        <f t="shared" si="19"/>
        <v>0</v>
      </c>
      <c r="BO11" s="35">
        <f t="shared" si="20"/>
        <v>0</v>
      </c>
      <c r="BP11" s="31">
        <v>45.28</v>
      </c>
      <c r="BQ11" s="28"/>
      <c r="BR11" s="28"/>
      <c r="BS11" s="28"/>
      <c r="BT11" s="29">
        <v>3</v>
      </c>
      <c r="BU11" s="29">
        <v>0</v>
      </c>
      <c r="BV11" s="29">
        <v>0</v>
      </c>
      <c r="BW11" s="29">
        <v>0</v>
      </c>
      <c r="BX11" s="30">
        <v>0</v>
      </c>
      <c r="BY11" s="27">
        <f t="shared" si="21"/>
        <v>45.28</v>
      </c>
      <c r="BZ11" s="26">
        <f t="shared" si="22"/>
        <v>3</v>
      </c>
      <c r="CA11" s="32">
        <f t="shared" si="23"/>
        <v>0</v>
      </c>
      <c r="CB11" s="72">
        <f t="shared" si="24"/>
        <v>48.28</v>
      </c>
      <c r="CC11" s="31">
        <v>26.75</v>
      </c>
      <c r="CD11" s="28"/>
      <c r="CE11" s="29">
        <v>16</v>
      </c>
      <c r="CF11" s="29">
        <v>0</v>
      </c>
      <c r="CG11" s="29">
        <v>0</v>
      </c>
      <c r="CH11" s="29">
        <v>0</v>
      </c>
      <c r="CI11" s="30">
        <v>0</v>
      </c>
      <c r="CJ11" s="27">
        <f t="shared" si="25"/>
        <v>26.75</v>
      </c>
      <c r="CK11" s="26">
        <f t="shared" si="26"/>
        <v>16</v>
      </c>
      <c r="CL11" s="23">
        <f t="shared" si="27"/>
        <v>0</v>
      </c>
      <c r="CM11" s="45">
        <f t="shared" si="28"/>
        <v>42.75</v>
      </c>
      <c r="CN11" s="4"/>
      <c r="CO11" s="4"/>
      <c r="CP11" s="4"/>
      <c r="CQ11" s="4"/>
      <c r="CR11" s="4"/>
      <c r="CS11" s="4"/>
      <c r="CT11" s="4"/>
      <c r="CW11" s="4"/>
      <c r="CX11" s="4"/>
      <c r="CY11" s="4"/>
      <c r="CZ11" s="4"/>
      <c r="DA11" s="4"/>
      <c r="DB11" s="4"/>
      <c r="DC11" s="4"/>
      <c r="DD11" s="4"/>
      <c r="DE11" s="4"/>
      <c r="DH11" s="4"/>
      <c r="DI11" s="4"/>
      <c r="DJ11" s="4"/>
      <c r="DK11" s="4"/>
      <c r="DL11" s="4"/>
      <c r="DM11" s="4"/>
      <c r="DN11" s="4"/>
      <c r="DO11" s="4"/>
      <c r="DP11" s="4"/>
      <c r="DS11" s="4"/>
      <c r="DT11" s="4"/>
      <c r="DU11" s="4"/>
      <c r="DV11" s="4"/>
      <c r="DW11" s="4"/>
      <c r="DX11" s="4"/>
      <c r="DY11" s="4"/>
      <c r="DZ11" s="4"/>
      <c r="EA11" s="4"/>
      <c r="ED11" s="4"/>
      <c r="EE11" s="4"/>
      <c r="EF11" s="4"/>
      <c r="EG11" s="4"/>
      <c r="EH11" s="4"/>
      <c r="EI11" s="4"/>
      <c r="EJ11" s="4"/>
      <c r="EK11" s="4"/>
      <c r="EL11" s="4"/>
      <c r="EO11" s="4"/>
      <c r="EP11" s="4"/>
      <c r="EQ11" s="4"/>
      <c r="ER11" s="4"/>
      <c r="ES11" s="4"/>
      <c r="ET11" s="4"/>
      <c r="EU11" s="4"/>
      <c r="EV11" s="4"/>
      <c r="EW11" s="4"/>
      <c r="EZ11" s="4"/>
      <c r="FA11" s="4"/>
      <c r="FB11" s="4"/>
      <c r="FC11" s="4"/>
      <c r="FD11" s="4"/>
      <c r="FE11" s="4"/>
      <c r="FF11" s="4"/>
      <c r="FG11" s="4"/>
      <c r="FH11" s="4"/>
      <c r="FK11" s="4"/>
      <c r="FL11" s="4"/>
      <c r="FM11" s="4"/>
      <c r="FN11" s="4"/>
      <c r="FO11" s="4"/>
      <c r="FP11" s="4"/>
      <c r="FQ11" s="4"/>
      <c r="FR11" s="4"/>
      <c r="FS11" s="4"/>
      <c r="FV11" s="4"/>
      <c r="FW11" s="4"/>
      <c r="FX11" s="4"/>
      <c r="FY11" s="4"/>
      <c r="FZ11" s="4"/>
      <c r="GA11" s="4"/>
      <c r="GB11" s="4"/>
      <c r="GC11" s="4"/>
      <c r="GD11" s="4"/>
      <c r="GG11" s="4"/>
      <c r="GH11" s="4"/>
      <c r="GI11" s="4"/>
      <c r="GJ11" s="4"/>
      <c r="GK11" s="4"/>
      <c r="GL11" s="4"/>
      <c r="GM11" s="4"/>
      <c r="GN11" s="4"/>
      <c r="GO11" s="4"/>
      <c r="GR11" s="4"/>
      <c r="GS11" s="4"/>
      <c r="GT11" s="4"/>
      <c r="GU11" s="4"/>
      <c r="GV11" s="4"/>
      <c r="GW11" s="4"/>
      <c r="GX11" s="4"/>
      <c r="GY11" s="4"/>
      <c r="GZ11" s="4"/>
      <c r="HC11" s="4"/>
      <c r="HD11" s="4"/>
      <c r="HE11" s="4"/>
      <c r="HF11" s="4"/>
      <c r="HG11" s="4"/>
      <c r="HH11" s="4"/>
      <c r="HI11" s="4"/>
      <c r="HJ11" s="4"/>
      <c r="HK11" s="4"/>
      <c r="HN11" s="4"/>
      <c r="HO11" s="4"/>
      <c r="HP11" s="4"/>
      <c r="HQ11" s="4"/>
      <c r="HR11" s="4"/>
      <c r="HS11" s="4"/>
      <c r="HT11" s="4"/>
      <c r="HU11" s="4"/>
      <c r="HV11" s="4"/>
      <c r="HY11" s="4"/>
      <c r="HZ11" s="4"/>
      <c r="IA11" s="4"/>
      <c r="IB11" s="4"/>
      <c r="IC11" s="4"/>
      <c r="ID11" s="4"/>
      <c r="IE11" s="4"/>
      <c r="IF11" s="4"/>
      <c r="IG11" s="4"/>
      <c r="IJ11" s="4"/>
      <c r="IK11" s="4"/>
      <c r="IL11" s="78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</row>
    <row r="12" spans="1:283" x14ac:dyDescent="0.25">
      <c r="A12" s="33">
        <v>3</v>
      </c>
      <c r="B12" s="63" t="s">
        <v>159</v>
      </c>
      <c r="C12" s="25"/>
      <c r="D12" s="64"/>
      <c r="E12" s="64" t="s">
        <v>17</v>
      </c>
      <c r="F12" s="65" t="s">
        <v>20</v>
      </c>
      <c r="G12" s="24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1</v>
      </c>
      <c r="K12" s="58">
        <f t="shared" si="0"/>
        <v>221.16</v>
      </c>
      <c r="L12" s="59">
        <f t="shared" si="1"/>
        <v>139.16</v>
      </c>
      <c r="M12" s="36">
        <f t="shared" si="2"/>
        <v>10</v>
      </c>
      <c r="N12" s="37">
        <f t="shared" si="3"/>
        <v>72</v>
      </c>
      <c r="O12" s="60">
        <f t="shared" si="4"/>
        <v>72</v>
      </c>
      <c r="P12" s="31">
        <v>22.31</v>
      </c>
      <c r="Q12" s="28"/>
      <c r="R12" s="28"/>
      <c r="S12" s="28"/>
      <c r="T12" s="28"/>
      <c r="U12" s="28"/>
      <c r="V12" s="28"/>
      <c r="W12" s="29">
        <v>1</v>
      </c>
      <c r="X12" s="29">
        <v>0</v>
      </c>
      <c r="Y12" s="29">
        <v>0</v>
      </c>
      <c r="Z12" s="29">
        <v>0</v>
      </c>
      <c r="AA12" s="30">
        <v>0</v>
      </c>
      <c r="AB12" s="27">
        <f t="shared" si="5"/>
        <v>22.31</v>
      </c>
      <c r="AC12" s="26">
        <f t="shared" si="6"/>
        <v>1</v>
      </c>
      <c r="AD12" s="23">
        <f t="shared" si="7"/>
        <v>0</v>
      </c>
      <c r="AE12" s="45">
        <f t="shared" si="8"/>
        <v>23.31</v>
      </c>
      <c r="AF12" s="31">
        <v>16.25</v>
      </c>
      <c r="AG12" s="28"/>
      <c r="AH12" s="28"/>
      <c r="AI12" s="28"/>
      <c r="AJ12" s="29">
        <v>13</v>
      </c>
      <c r="AK12" s="29">
        <v>0</v>
      </c>
      <c r="AL12" s="29">
        <v>0</v>
      </c>
      <c r="AM12" s="29">
        <v>0</v>
      </c>
      <c r="AN12" s="30">
        <v>0</v>
      </c>
      <c r="AO12" s="27">
        <f t="shared" si="9"/>
        <v>16.25</v>
      </c>
      <c r="AP12" s="26">
        <f t="shared" si="10"/>
        <v>13</v>
      </c>
      <c r="AQ12" s="23">
        <f t="shared" si="11"/>
        <v>0</v>
      </c>
      <c r="AR12" s="45">
        <f t="shared" si="12"/>
        <v>29.25</v>
      </c>
      <c r="AS12" s="31">
        <v>29.79</v>
      </c>
      <c r="AT12" s="28"/>
      <c r="AU12" s="28"/>
      <c r="AV12" s="29">
        <v>23</v>
      </c>
      <c r="AW12" s="29">
        <v>0</v>
      </c>
      <c r="AX12" s="29">
        <v>0</v>
      </c>
      <c r="AY12" s="29">
        <v>2</v>
      </c>
      <c r="AZ12" s="30">
        <v>0</v>
      </c>
      <c r="BA12" s="27">
        <f t="shared" si="13"/>
        <v>29.79</v>
      </c>
      <c r="BB12" s="26">
        <f t="shared" si="14"/>
        <v>23</v>
      </c>
      <c r="BC12" s="23">
        <f t="shared" si="15"/>
        <v>10</v>
      </c>
      <c r="BD12" s="45">
        <f t="shared" si="16"/>
        <v>62.79</v>
      </c>
      <c r="BE12" s="27"/>
      <c r="BF12" s="43"/>
      <c r="BG12" s="29"/>
      <c r="BH12" s="29"/>
      <c r="BI12" s="29"/>
      <c r="BJ12" s="29"/>
      <c r="BK12" s="30"/>
      <c r="BL12" s="40">
        <f t="shared" si="17"/>
        <v>0</v>
      </c>
      <c r="BM12" s="37">
        <f t="shared" si="18"/>
        <v>0</v>
      </c>
      <c r="BN12" s="36">
        <f t="shared" si="19"/>
        <v>0</v>
      </c>
      <c r="BO12" s="35">
        <f t="shared" si="20"/>
        <v>0</v>
      </c>
      <c r="BP12" s="31">
        <v>41.23</v>
      </c>
      <c r="BQ12" s="28"/>
      <c r="BR12" s="28"/>
      <c r="BS12" s="28"/>
      <c r="BT12" s="29">
        <v>18</v>
      </c>
      <c r="BU12" s="29">
        <v>0</v>
      </c>
      <c r="BV12" s="29">
        <v>0</v>
      </c>
      <c r="BW12" s="29">
        <v>0</v>
      </c>
      <c r="BX12" s="30">
        <v>0</v>
      </c>
      <c r="BY12" s="27">
        <f t="shared" si="21"/>
        <v>41.23</v>
      </c>
      <c r="BZ12" s="26">
        <f t="shared" si="22"/>
        <v>18</v>
      </c>
      <c r="CA12" s="32">
        <f t="shared" si="23"/>
        <v>0</v>
      </c>
      <c r="CB12" s="72">
        <f t="shared" si="24"/>
        <v>59.23</v>
      </c>
      <c r="CC12" s="31">
        <v>29.58</v>
      </c>
      <c r="CD12" s="28"/>
      <c r="CE12" s="29">
        <v>17</v>
      </c>
      <c r="CF12" s="29">
        <v>0</v>
      </c>
      <c r="CG12" s="29">
        <v>0</v>
      </c>
      <c r="CH12" s="29">
        <v>0</v>
      </c>
      <c r="CI12" s="30">
        <v>0</v>
      </c>
      <c r="CJ12" s="27">
        <f t="shared" si="25"/>
        <v>29.58</v>
      </c>
      <c r="CK12" s="26">
        <f t="shared" si="26"/>
        <v>17</v>
      </c>
      <c r="CL12" s="23">
        <f t="shared" si="27"/>
        <v>0</v>
      </c>
      <c r="CM12" s="45">
        <f t="shared" si="28"/>
        <v>46.58</v>
      </c>
      <c r="CN12" s="4"/>
      <c r="CO12" s="4"/>
      <c r="CP12" s="4"/>
      <c r="CQ12" s="4"/>
      <c r="CR12" s="4"/>
      <c r="CS12" s="4"/>
      <c r="CT12" s="4"/>
      <c r="CW12" s="4"/>
      <c r="CX12" s="4"/>
      <c r="CY12" s="4"/>
      <c r="CZ12" s="4"/>
      <c r="DA12" s="4"/>
      <c r="DB12" s="4"/>
      <c r="DC12" s="4"/>
      <c r="DD12" s="4"/>
      <c r="DE12" s="4"/>
      <c r="DH12" s="4"/>
      <c r="DI12" s="4"/>
      <c r="DJ12" s="4"/>
      <c r="DK12" s="4"/>
      <c r="DL12" s="4"/>
      <c r="DM12" s="4"/>
      <c r="DN12" s="4"/>
      <c r="DO12" s="4"/>
      <c r="DP12" s="4"/>
      <c r="DS12" s="4"/>
      <c r="DT12" s="4"/>
      <c r="DU12" s="4"/>
      <c r="DV12" s="4"/>
      <c r="DW12" s="4"/>
      <c r="DX12" s="4"/>
      <c r="DY12" s="4"/>
      <c r="DZ12" s="4"/>
      <c r="EA12" s="4"/>
      <c r="ED12" s="4"/>
      <c r="EE12" s="4"/>
      <c r="EF12" s="4"/>
      <c r="EG12" s="4"/>
      <c r="EH12" s="4"/>
      <c r="EI12" s="4"/>
      <c r="EJ12" s="4"/>
      <c r="EK12" s="4"/>
      <c r="EL12" s="4"/>
      <c r="EO12" s="4"/>
      <c r="EP12" s="4"/>
      <c r="EQ12" s="4"/>
      <c r="ER12" s="4"/>
      <c r="ES12" s="4"/>
      <c r="ET12" s="4"/>
      <c r="EU12" s="4"/>
      <c r="EV12" s="4"/>
      <c r="EW12" s="4"/>
      <c r="EZ12" s="4"/>
      <c r="FA12" s="4"/>
      <c r="FB12" s="4"/>
      <c r="FC12" s="4"/>
      <c r="FD12" s="4"/>
      <c r="FE12" s="4"/>
      <c r="FF12" s="4"/>
      <c r="FG12" s="4"/>
      <c r="FH12" s="4"/>
      <c r="FK12" s="4"/>
      <c r="FL12" s="4"/>
      <c r="FM12" s="4"/>
      <c r="FN12" s="4"/>
      <c r="FO12" s="4"/>
      <c r="FP12" s="4"/>
      <c r="FQ12" s="4"/>
      <c r="FR12" s="4"/>
      <c r="FS12" s="4"/>
      <c r="FV12" s="4"/>
      <c r="FW12" s="4"/>
      <c r="FX12" s="4"/>
      <c r="FY12" s="4"/>
      <c r="FZ12" s="4"/>
      <c r="GA12" s="4"/>
      <c r="GB12" s="4"/>
      <c r="GC12" s="4"/>
      <c r="GD12" s="4"/>
      <c r="GG12" s="4"/>
      <c r="GH12" s="4"/>
      <c r="GI12" s="4"/>
      <c r="GJ12" s="4"/>
      <c r="GK12" s="4"/>
      <c r="GL12" s="4"/>
      <c r="GM12" s="4"/>
      <c r="GN12" s="4"/>
      <c r="GO12" s="4"/>
      <c r="GR12" s="4"/>
      <c r="GS12" s="4"/>
      <c r="GT12" s="4"/>
      <c r="GU12" s="4"/>
      <c r="GV12" s="4"/>
      <c r="GW12" s="4"/>
      <c r="GX12" s="4"/>
      <c r="GY12" s="4"/>
      <c r="GZ12" s="4"/>
      <c r="HC12" s="4"/>
      <c r="HD12" s="4"/>
      <c r="HE12" s="4"/>
      <c r="HF12" s="4"/>
      <c r="HG12" s="4"/>
      <c r="HH12" s="4"/>
      <c r="HI12" s="4"/>
      <c r="HJ12" s="4"/>
      <c r="HK12" s="4"/>
      <c r="HN12" s="4"/>
      <c r="HO12" s="4"/>
      <c r="HP12" s="4"/>
      <c r="HQ12" s="4"/>
      <c r="HR12" s="4"/>
      <c r="HS12" s="4"/>
      <c r="HT12" s="4"/>
      <c r="HU12" s="4"/>
      <c r="HV12" s="4"/>
      <c r="HY12" s="4"/>
      <c r="HZ12" s="4"/>
      <c r="IA12" s="4"/>
      <c r="IB12" s="4"/>
      <c r="IC12" s="4"/>
      <c r="ID12" s="4"/>
      <c r="IE12" s="4"/>
      <c r="IF12" s="4"/>
      <c r="IG12" s="4"/>
      <c r="IJ12" s="4"/>
      <c r="IK12" s="4"/>
      <c r="IL12" s="78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</row>
    <row r="13" spans="1:283" x14ac:dyDescent="0.25">
      <c r="A13" s="33">
        <v>4</v>
      </c>
      <c r="B13" s="63" t="s">
        <v>148</v>
      </c>
      <c r="C13" s="25"/>
      <c r="D13" s="64" t="s">
        <v>104</v>
      </c>
      <c r="E13" s="64" t="s">
        <v>17</v>
      </c>
      <c r="F13" s="65" t="s">
        <v>100</v>
      </c>
      <c r="G13" s="24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>
        <f>IF(ISNA(VLOOKUP(E13,SortLookup!$A$1:$B$5,2,FALSE))," ",VLOOKUP(E13,SortLookup!$A$1:$B$5,2,FALSE))</f>
        <v>2</v>
      </c>
      <c r="J13" s="22" t="str">
        <f>IF(ISNA(VLOOKUP(F13,SortLookup!$A$7:$B$11,2,FALSE))," ",VLOOKUP(F13,SortLookup!$A$7:$B$11,2,FALSE))</f>
        <v xml:space="preserve"> </v>
      </c>
      <c r="K13" s="58">
        <f t="shared" si="0"/>
        <v>235.73</v>
      </c>
      <c r="L13" s="59">
        <f t="shared" si="1"/>
        <v>194.73</v>
      </c>
      <c r="M13" s="36">
        <f t="shared" si="2"/>
        <v>0</v>
      </c>
      <c r="N13" s="37">
        <f t="shared" si="3"/>
        <v>41</v>
      </c>
      <c r="O13" s="60">
        <f t="shared" si="4"/>
        <v>41</v>
      </c>
      <c r="P13" s="31">
        <v>28.79</v>
      </c>
      <c r="Q13" s="28"/>
      <c r="R13" s="28"/>
      <c r="S13" s="28"/>
      <c r="T13" s="28"/>
      <c r="U13" s="28"/>
      <c r="V13" s="28"/>
      <c r="W13" s="29">
        <v>1</v>
      </c>
      <c r="X13" s="29">
        <v>0</v>
      </c>
      <c r="Y13" s="29">
        <v>0</v>
      </c>
      <c r="Z13" s="29">
        <v>0</v>
      </c>
      <c r="AA13" s="30">
        <v>0</v>
      </c>
      <c r="AB13" s="27">
        <f t="shared" si="5"/>
        <v>28.79</v>
      </c>
      <c r="AC13" s="26">
        <f t="shared" si="6"/>
        <v>1</v>
      </c>
      <c r="AD13" s="23">
        <f t="shared" si="7"/>
        <v>0</v>
      </c>
      <c r="AE13" s="45">
        <f t="shared" si="8"/>
        <v>29.79</v>
      </c>
      <c r="AF13" s="31">
        <v>29.69</v>
      </c>
      <c r="AG13" s="28"/>
      <c r="AH13" s="28"/>
      <c r="AI13" s="28"/>
      <c r="AJ13" s="29">
        <v>16</v>
      </c>
      <c r="AK13" s="29">
        <v>0</v>
      </c>
      <c r="AL13" s="29">
        <v>0</v>
      </c>
      <c r="AM13" s="29">
        <v>0</v>
      </c>
      <c r="AN13" s="30">
        <v>0</v>
      </c>
      <c r="AO13" s="27">
        <f t="shared" si="9"/>
        <v>29.69</v>
      </c>
      <c r="AP13" s="26">
        <f t="shared" si="10"/>
        <v>16</v>
      </c>
      <c r="AQ13" s="23">
        <f t="shared" si="11"/>
        <v>0</v>
      </c>
      <c r="AR13" s="45">
        <f t="shared" si="12"/>
        <v>45.69</v>
      </c>
      <c r="AS13" s="31">
        <v>38.28</v>
      </c>
      <c r="AT13" s="28"/>
      <c r="AU13" s="28"/>
      <c r="AV13" s="29">
        <v>6</v>
      </c>
      <c r="AW13" s="29">
        <v>0</v>
      </c>
      <c r="AX13" s="29">
        <v>0</v>
      </c>
      <c r="AY13" s="29">
        <v>0</v>
      </c>
      <c r="AZ13" s="30">
        <v>0</v>
      </c>
      <c r="BA13" s="27">
        <f t="shared" si="13"/>
        <v>38.28</v>
      </c>
      <c r="BB13" s="26">
        <f t="shared" si="14"/>
        <v>6</v>
      </c>
      <c r="BC13" s="23">
        <f t="shared" si="15"/>
        <v>0</v>
      </c>
      <c r="BD13" s="45">
        <f t="shared" si="16"/>
        <v>44.28</v>
      </c>
      <c r="BE13" s="27"/>
      <c r="BF13" s="43"/>
      <c r="BG13" s="29"/>
      <c r="BH13" s="29"/>
      <c r="BI13" s="29"/>
      <c r="BJ13" s="29"/>
      <c r="BK13" s="30"/>
      <c r="BL13" s="40">
        <f t="shared" si="17"/>
        <v>0</v>
      </c>
      <c r="BM13" s="37">
        <f t="shared" si="18"/>
        <v>0</v>
      </c>
      <c r="BN13" s="36">
        <f t="shared" si="19"/>
        <v>0</v>
      </c>
      <c r="BO13" s="35">
        <f t="shared" si="20"/>
        <v>0</v>
      </c>
      <c r="BP13" s="31">
        <v>51.36</v>
      </c>
      <c r="BQ13" s="28"/>
      <c r="BR13" s="28"/>
      <c r="BS13" s="28"/>
      <c r="BT13" s="29">
        <v>12</v>
      </c>
      <c r="BU13" s="29">
        <v>0</v>
      </c>
      <c r="BV13" s="29">
        <v>0</v>
      </c>
      <c r="BW13" s="29">
        <v>0</v>
      </c>
      <c r="BX13" s="30">
        <v>0</v>
      </c>
      <c r="BY13" s="27">
        <f t="shared" si="21"/>
        <v>51.36</v>
      </c>
      <c r="BZ13" s="26">
        <f t="shared" si="22"/>
        <v>12</v>
      </c>
      <c r="CA13" s="32">
        <f t="shared" si="23"/>
        <v>0</v>
      </c>
      <c r="CB13" s="72">
        <f t="shared" si="24"/>
        <v>63.36</v>
      </c>
      <c r="CC13" s="31">
        <v>46.61</v>
      </c>
      <c r="CD13" s="28"/>
      <c r="CE13" s="29">
        <v>6</v>
      </c>
      <c r="CF13" s="29">
        <v>0</v>
      </c>
      <c r="CG13" s="29">
        <v>0</v>
      </c>
      <c r="CH13" s="29">
        <v>0</v>
      </c>
      <c r="CI13" s="30">
        <v>0</v>
      </c>
      <c r="CJ13" s="27">
        <f t="shared" si="25"/>
        <v>46.61</v>
      </c>
      <c r="CK13" s="26">
        <f t="shared" si="26"/>
        <v>6</v>
      </c>
      <c r="CL13" s="23">
        <f t="shared" si="27"/>
        <v>0</v>
      </c>
      <c r="CM13" s="45">
        <f t="shared" si="28"/>
        <v>52.61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78"/>
      <c r="IM13" s="4"/>
      <c r="IN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</row>
    <row r="14" spans="1:283" x14ac:dyDescent="0.25">
      <c r="A14" s="33">
        <v>5</v>
      </c>
      <c r="B14" s="63" t="s">
        <v>109</v>
      </c>
      <c r="C14" s="25"/>
      <c r="D14" s="64" t="s">
        <v>146</v>
      </c>
      <c r="E14" s="64" t="s">
        <v>17</v>
      </c>
      <c r="F14" s="65" t="s">
        <v>21</v>
      </c>
      <c r="G14" s="24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>
        <f>IF(ISNA(VLOOKUP(E14,SortLookup!$A$1:$B$5,2,FALSE))," ",VLOOKUP(E14,SortLookup!$A$1:$B$5,2,FALSE))</f>
        <v>2</v>
      </c>
      <c r="J14" s="22">
        <f>IF(ISNA(VLOOKUP(F14,SortLookup!$A$7:$B$11,2,FALSE))," ",VLOOKUP(F14,SortLookup!$A$7:$B$11,2,FALSE))</f>
        <v>2</v>
      </c>
      <c r="K14" s="58">
        <f t="shared" si="0"/>
        <v>259.2</v>
      </c>
      <c r="L14" s="59">
        <f t="shared" si="1"/>
        <v>219.2</v>
      </c>
      <c r="M14" s="36">
        <f t="shared" si="2"/>
        <v>0</v>
      </c>
      <c r="N14" s="37">
        <f t="shared" si="3"/>
        <v>40</v>
      </c>
      <c r="O14" s="60">
        <f t="shared" si="4"/>
        <v>40</v>
      </c>
      <c r="P14" s="31">
        <v>25.64</v>
      </c>
      <c r="Q14" s="28"/>
      <c r="R14" s="28"/>
      <c r="S14" s="28"/>
      <c r="T14" s="28"/>
      <c r="U14" s="28"/>
      <c r="V14" s="28"/>
      <c r="W14" s="29">
        <v>0</v>
      </c>
      <c r="X14" s="29">
        <v>0</v>
      </c>
      <c r="Y14" s="29">
        <v>0</v>
      </c>
      <c r="Z14" s="29">
        <v>0</v>
      </c>
      <c r="AA14" s="30">
        <v>0</v>
      </c>
      <c r="AB14" s="27">
        <f t="shared" si="5"/>
        <v>25.64</v>
      </c>
      <c r="AC14" s="26">
        <f t="shared" si="6"/>
        <v>0</v>
      </c>
      <c r="AD14" s="23">
        <f t="shared" si="7"/>
        <v>0</v>
      </c>
      <c r="AE14" s="45">
        <f t="shared" si="8"/>
        <v>25.64</v>
      </c>
      <c r="AF14" s="31">
        <v>26.85</v>
      </c>
      <c r="AG14" s="28"/>
      <c r="AH14" s="28"/>
      <c r="AI14" s="28"/>
      <c r="AJ14" s="29">
        <v>13</v>
      </c>
      <c r="AK14" s="29">
        <v>0</v>
      </c>
      <c r="AL14" s="29">
        <v>0</v>
      </c>
      <c r="AM14" s="29">
        <v>0</v>
      </c>
      <c r="AN14" s="30">
        <v>0</v>
      </c>
      <c r="AO14" s="27">
        <f t="shared" si="9"/>
        <v>26.85</v>
      </c>
      <c r="AP14" s="26">
        <f t="shared" si="10"/>
        <v>13</v>
      </c>
      <c r="AQ14" s="23">
        <f t="shared" si="11"/>
        <v>0</v>
      </c>
      <c r="AR14" s="45">
        <f t="shared" si="12"/>
        <v>39.85</v>
      </c>
      <c r="AS14" s="31">
        <v>57.51</v>
      </c>
      <c r="AT14" s="28"/>
      <c r="AU14" s="28"/>
      <c r="AV14" s="29">
        <v>5</v>
      </c>
      <c r="AW14" s="29">
        <v>0</v>
      </c>
      <c r="AX14" s="29">
        <v>0</v>
      </c>
      <c r="AY14" s="29">
        <v>0</v>
      </c>
      <c r="AZ14" s="30">
        <v>0</v>
      </c>
      <c r="BA14" s="27">
        <f t="shared" si="13"/>
        <v>57.51</v>
      </c>
      <c r="BB14" s="26">
        <f t="shared" si="14"/>
        <v>5</v>
      </c>
      <c r="BC14" s="23">
        <f t="shared" si="15"/>
        <v>0</v>
      </c>
      <c r="BD14" s="45">
        <f t="shared" si="16"/>
        <v>62.51</v>
      </c>
      <c r="BE14" s="27"/>
      <c r="BF14" s="43"/>
      <c r="BG14" s="29"/>
      <c r="BH14" s="29"/>
      <c r="BI14" s="29"/>
      <c r="BJ14" s="29"/>
      <c r="BK14" s="30"/>
      <c r="BL14" s="40">
        <f t="shared" si="17"/>
        <v>0</v>
      </c>
      <c r="BM14" s="37">
        <f t="shared" si="18"/>
        <v>0</v>
      </c>
      <c r="BN14" s="36">
        <f t="shared" si="19"/>
        <v>0</v>
      </c>
      <c r="BO14" s="35">
        <f t="shared" si="20"/>
        <v>0</v>
      </c>
      <c r="BP14" s="31">
        <v>68.69</v>
      </c>
      <c r="BQ14" s="28"/>
      <c r="BR14" s="28"/>
      <c r="BS14" s="28"/>
      <c r="BT14" s="29">
        <v>17</v>
      </c>
      <c r="BU14" s="29">
        <v>0</v>
      </c>
      <c r="BV14" s="29">
        <v>0</v>
      </c>
      <c r="BW14" s="29">
        <v>0</v>
      </c>
      <c r="BX14" s="30">
        <v>0</v>
      </c>
      <c r="BY14" s="27">
        <f t="shared" si="21"/>
        <v>68.69</v>
      </c>
      <c r="BZ14" s="26">
        <f t="shared" si="22"/>
        <v>17</v>
      </c>
      <c r="CA14" s="32">
        <f t="shared" si="23"/>
        <v>0</v>
      </c>
      <c r="CB14" s="72">
        <f t="shared" si="24"/>
        <v>85.69</v>
      </c>
      <c r="CC14" s="31">
        <v>40.51</v>
      </c>
      <c r="CD14" s="28"/>
      <c r="CE14" s="29">
        <v>5</v>
      </c>
      <c r="CF14" s="29">
        <v>0</v>
      </c>
      <c r="CG14" s="29">
        <v>0</v>
      </c>
      <c r="CH14" s="29">
        <v>0</v>
      </c>
      <c r="CI14" s="30">
        <v>0</v>
      </c>
      <c r="CJ14" s="27">
        <f t="shared" si="25"/>
        <v>40.51</v>
      </c>
      <c r="CK14" s="26">
        <f t="shared" si="26"/>
        <v>5</v>
      </c>
      <c r="CL14" s="23">
        <f t="shared" si="27"/>
        <v>0</v>
      </c>
      <c r="CM14" s="45">
        <f t="shared" si="28"/>
        <v>45.51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8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</row>
    <row r="15" spans="1:283" x14ac:dyDescent="0.25">
      <c r="A15" s="33">
        <v>6</v>
      </c>
      <c r="B15" s="63" t="s">
        <v>184</v>
      </c>
      <c r="C15" s="25"/>
      <c r="D15" s="64"/>
      <c r="E15" s="64" t="s">
        <v>17</v>
      </c>
      <c r="F15" s="65" t="s">
        <v>21</v>
      </c>
      <c r="G15" s="24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>
        <f>IF(ISNA(VLOOKUP(E15,SortLookup!$A$1:$B$5,2,FALSE))," ",VLOOKUP(E15,SortLookup!$A$1:$B$5,2,FALSE))</f>
        <v>2</v>
      </c>
      <c r="J15" s="22">
        <f>IF(ISNA(VLOOKUP(F15,SortLookup!$A$7:$B$11,2,FALSE))," ",VLOOKUP(F15,SortLookup!$A$7:$B$11,2,FALSE))</f>
        <v>2</v>
      </c>
      <c r="K15" s="58">
        <f t="shared" si="0"/>
        <v>270.89</v>
      </c>
      <c r="L15" s="59">
        <f t="shared" si="1"/>
        <v>234.89</v>
      </c>
      <c r="M15" s="36">
        <f t="shared" si="2"/>
        <v>3</v>
      </c>
      <c r="N15" s="37">
        <f t="shared" si="3"/>
        <v>33</v>
      </c>
      <c r="O15" s="60">
        <f t="shared" si="4"/>
        <v>33</v>
      </c>
      <c r="P15" s="31">
        <v>47.04</v>
      </c>
      <c r="Q15" s="28"/>
      <c r="R15" s="28"/>
      <c r="S15" s="28"/>
      <c r="T15" s="28"/>
      <c r="U15" s="28"/>
      <c r="V15" s="28"/>
      <c r="W15" s="29">
        <v>0</v>
      </c>
      <c r="X15" s="29">
        <v>0</v>
      </c>
      <c r="Y15" s="29">
        <v>0</v>
      </c>
      <c r="Z15" s="29">
        <v>0</v>
      </c>
      <c r="AA15" s="30">
        <v>0</v>
      </c>
      <c r="AB15" s="27">
        <f t="shared" si="5"/>
        <v>47.04</v>
      </c>
      <c r="AC15" s="26">
        <f t="shared" si="6"/>
        <v>0</v>
      </c>
      <c r="AD15" s="23">
        <f t="shared" si="7"/>
        <v>0</v>
      </c>
      <c r="AE15" s="45">
        <f t="shared" si="8"/>
        <v>47.04</v>
      </c>
      <c r="AF15" s="31">
        <v>28.46</v>
      </c>
      <c r="AG15" s="28"/>
      <c r="AH15" s="28"/>
      <c r="AI15" s="28"/>
      <c r="AJ15" s="29">
        <v>16</v>
      </c>
      <c r="AK15" s="29">
        <v>0</v>
      </c>
      <c r="AL15" s="29">
        <v>0</v>
      </c>
      <c r="AM15" s="29">
        <v>0</v>
      </c>
      <c r="AN15" s="30">
        <v>0</v>
      </c>
      <c r="AO15" s="27">
        <f t="shared" si="9"/>
        <v>28.46</v>
      </c>
      <c r="AP15" s="26">
        <f t="shared" si="10"/>
        <v>16</v>
      </c>
      <c r="AQ15" s="23">
        <f t="shared" si="11"/>
        <v>0</v>
      </c>
      <c r="AR15" s="45">
        <f t="shared" si="12"/>
        <v>44.46</v>
      </c>
      <c r="AS15" s="31">
        <v>49</v>
      </c>
      <c r="AT15" s="28"/>
      <c r="AU15" s="28"/>
      <c r="AV15" s="29">
        <v>2</v>
      </c>
      <c r="AW15" s="29">
        <v>0</v>
      </c>
      <c r="AX15" s="29">
        <v>0</v>
      </c>
      <c r="AY15" s="29">
        <v>0</v>
      </c>
      <c r="AZ15" s="30">
        <v>0</v>
      </c>
      <c r="BA15" s="27">
        <f t="shared" si="13"/>
        <v>49</v>
      </c>
      <c r="BB15" s="26">
        <f t="shared" si="14"/>
        <v>2</v>
      </c>
      <c r="BC15" s="23">
        <f t="shared" si="15"/>
        <v>0</v>
      </c>
      <c r="BD15" s="45">
        <f t="shared" si="16"/>
        <v>51</v>
      </c>
      <c r="BE15" s="27"/>
      <c r="BF15" s="43"/>
      <c r="BG15" s="29"/>
      <c r="BH15" s="29"/>
      <c r="BI15" s="29"/>
      <c r="BJ15" s="29"/>
      <c r="BK15" s="30"/>
      <c r="BL15" s="40">
        <f t="shared" si="17"/>
        <v>0</v>
      </c>
      <c r="BM15" s="37">
        <f t="shared" si="18"/>
        <v>0</v>
      </c>
      <c r="BN15" s="36">
        <f t="shared" si="19"/>
        <v>0</v>
      </c>
      <c r="BO15" s="35">
        <f t="shared" si="20"/>
        <v>0</v>
      </c>
      <c r="BP15" s="31">
        <v>59.09</v>
      </c>
      <c r="BQ15" s="28"/>
      <c r="BR15" s="28"/>
      <c r="BS15" s="28"/>
      <c r="BT15" s="29">
        <v>7</v>
      </c>
      <c r="BU15" s="29">
        <v>1</v>
      </c>
      <c r="BV15" s="29">
        <v>0</v>
      </c>
      <c r="BW15" s="29">
        <v>0</v>
      </c>
      <c r="BX15" s="30">
        <v>0</v>
      </c>
      <c r="BY15" s="27">
        <f t="shared" si="21"/>
        <v>59.09</v>
      </c>
      <c r="BZ15" s="26">
        <f t="shared" si="22"/>
        <v>7</v>
      </c>
      <c r="CA15" s="32">
        <f t="shared" si="23"/>
        <v>3</v>
      </c>
      <c r="CB15" s="72">
        <f t="shared" si="24"/>
        <v>69.09</v>
      </c>
      <c r="CC15" s="31">
        <v>51.3</v>
      </c>
      <c r="CD15" s="28"/>
      <c r="CE15" s="29">
        <v>8</v>
      </c>
      <c r="CF15" s="29">
        <v>0</v>
      </c>
      <c r="CG15" s="29">
        <v>0</v>
      </c>
      <c r="CH15" s="29">
        <v>0</v>
      </c>
      <c r="CI15" s="30">
        <v>0</v>
      </c>
      <c r="CJ15" s="27">
        <f t="shared" si="25"/>
        <v>51.3</v>
      </c>
      <c r="CK15" s="26">
        <f t="shared" si="26"/>
        <v>8</v>
      </c>
      <c r="CL15" s="23">
        <f t="shared" si="27"/>
        <v>0</v>
      </c>
      <c r="CM15" s="45">
        <f t="shared" si="28"/>
        <v>59.3</v>
      </c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78"/>
      <c r="IO15" s="4"/>
      <c r="IP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</row>
    <row r="16" spans="1:283" x14ac:dyDescent="0.25">
      <c r="A16" s="33">
        <v>7</v>
      </c>
      <c r="B16" s="63" t="s">
        <v>105</v>
      </c>
      <c r="C16" s="25"/>
      <c r="D16" s="64"/>
      <c r="E16" s="64" t="s">
        <v>17</v>
      </c>
      <c r="F16" s="65" t="s">
        <v>22</v>
      </c>
      <c r="G16" s="24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>
        <f>IF(ISNA(VLOOKUP(E16,SortLookup!$A$1:$B$5,2,FALSE))," ",VLOOKUP(E16,SortLookup!$A$1:$B$5,2,FALSE))</f>
        <v>2</v>
      </c>
      <c r="J16" s="22">
        <f>IF(ISNA(VLOOKUP(F16,SortLookup!$A$7:$B$11,2,FALSE))," ",VLOOKUP(F16,SortLookup!$A$7:$B$11,2,FALSE))</f>
        <v>3</v>
      </c>
      <c r="K16" s="58">
        <f t="shared" si="0"/>
        <v>272.49</v>
      </c>
      <c r="L16" s="59">
        <f t="shared" si="1"/>
        <v>227.49</v>
      </c>
      <c r="M16" s="36">
        <f t="shared" si="2"/>
        <v>5</v>
      </c>
      <c r="N16" s="37">
        <f t="shared" si="3"/>
        <v>40</v>
      </c>
      <c r="O16" s="60">
        <f t="shared" si="4"/>
        <v>40</v>
      </c>
      <c r="P16" s="31">
        <v>30.21</v>
      </c>
      <c r="Q16" s="28"/>
      <c r="R16" s="28"/>
      <c r="S16" s="28"/>
      <c r="T16" s="28"/>
      <c r="U16" s="28"/>
      <c r="V16" s="28"/>
      <c r="W16" s="29">
        <v>0</v>
      </c>
      <c r="X16" s="29">
        <v>0</v>
      </c>
      <c r="Y16" s="29">
        <v>0</v>
      </c>
      <c r="Z16" s="29">
        <v>0</v>
      </c>
      <c r="AA16" s="30">
        <v>0</v>
      </c>
      <c r="AB16" s="27">
        <f t="shared" si="5"/>
        <v>30.21</v>
      </c>
      <c r="AC16" s="26">
        <f t="shared" si="6"/>
        <v>0</v>
      </c>
      <c r="AD16" s="23">
        <f t="shared" si="7"/>
        <v>0</v>
      </c>
      <c r="AE16" s="45">
        <f t="shared" si="8"/>
        <v>30.21</v>
      </c>
      <c r="AF16" s="31">
        <v>32.99</v>
      </c>
      <c r="AG16" s="28"/>
      <c r="AH16" s="28"/>
      <c r="AI16" s="28"/>
      <c r="AJ16" s="29">
        <v>15</v>
      </c>
      <c r="AK16" s="29">
        <v>0</v>
      </c>
      <c r="AL16" s="29">
        <v>0</v>
      </c>
      <c r="AM16" s="29">
        <v>0</v>
      </c>
      <c r="AN16" s="30">
        <v>0</v>
      </c>
      <c r="AO16" s="27">
        <f t="shared" si="9"/>
        <v>32.99</v>
      </c>
      <c r="AP16" s="26">
        <f t="shared" si="10"/>
        <v>15</v>
      </c>
      <c r="AQ16" s="23">
        <f t="shared" si="11"/>
        <v>0</v>
      </c>
      <c r="AR16" s="45">
        <f t="shared" si="12"/>
        <v>47.99</v>
      </c>
      <c r="AS16" s="31">
        <v>36.450000000000003</v>
      </c>
      <c r="AT16" s="28"/>
      <c r="AU16" s="28"/>
      <c r="AV16" s="29">
        <v>4</v>
      </c>
      <c r="AW16" s="29">
        <v>0</v>
      </c>
      <c r="AX16" s="29">
        <v>0</v>
      </c>
      <c r="AY16" s="29">
        <v>1</v>
      </c>
      <c r="AZ16" s="30">
        <v>0</v>
      </c>
      <c r="BA16" s="27">
        <f t="shared" si="13"/>
        <v>36.450000000000003</v>
      </c>
      <c r="BB16" s="26">
        <f t="shared" si="14"/>
        <v>4</v>
      </c>
      <c r="BC16" s="23">
        <f t="shared" si="15"/>
        <v>5</v>
      </c>
      <c r="BD16" s="45">
        <f t="shared" si="16"/>
        <v>45.45</v>
      </c>
      <c r="BE16" s="27"/>
      <c r="BF16" s="43"/>
      <c r="BG16" s="29"/>
      <c r="BH16" s="29"/>
      <c r="BI16" s="29"/>
      <c r="BJ16" s="29"/>
      <c r="BK16" s="30"/>
      <c r="BL16" s="40">
        <f t="shared" si="17"/>
        <v>0</v>
      </c>
      <c r="BM16" s="37">
        <f t="shared" si="18"/>
        <v>0</v>
      </c>
      <c r="BN16" s="36">
        <f t="shared" si="19"/>
        <v>0</v>
      </c>
      <c r="BO16" s="35">
        <f t="shared" si="20"/>
        <v>0</v>
      </c>
      <c r="BP16" s="31">
        <v>84.42</v>
      </c>
      <c r="BQ16" s="28"/>
      <c r="BR16" s="28"/>
      <c r="BS16" s="28"/>
      <c r="BT16" s="29">
        <v>11</v>
      </c>
      <c r="BU16" s="29">
        <v>0</v>
      </c>
      <c r="BV16" s="29">
        <v>0</v>
      </c>
      <c r="BW16" s="29">
        <v>0</v>
      </c>
      <c r="BX16" s="30">
        <v>0</v>
      </c>
      <c r="BY16" s="27">
        <f t="shared" si="21"/>
        <v>84.42</v>
      </c>
      <c r="BZ16" s="26">
        <f t="shared" si="22"/>
        <v>11</v>
      </c>
      <c r="CA16" s="32">
        <f t="shared" si="23"/>
        <v>0</v>
      </c>
      <c r="CB16" s="72">
        <f t="shared" si="24"/>
        <v>95.42</v>
      </c>
      <c r="CC16" s="31">
        <v>43.42</v>
      </c>
      <c r="CD16" s="28"/>
      <c r="CE16" s="29">
        <v>10</v>
      </c>
      <c r="CF16" s="29">
        <v>0</v>
      </c>
      <c r="CG16" s="29">
        <v>0</v>
      </c>
      <c r="CH16" s="29">
        <v>0</v>
      </c>
      <c r="CI16" s="30">
        <v>0</v>
      </c>
      <c r="CJ16" s="27">
        <f t="shared" si="25"/>
        <v>43.42</v>
      </c>
      <c r="CK16" s="26">
        <f t="shared" si="26"/>
        <v>10</v>
      </c>
      <c r="CL16" s="23">
        <f t="shared" si="27"/>
        <v>0</v>
      </c>
      <c r="CM16" s="45">
        <f t="shared" si="28"/>
        <v>53.42</v>
      </c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78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</row>
    <row r="17" spans="1:283" s="4" customFormat="1" x14ac:dyDescent="0.25">
      <c r="A17" s="33">
        <v>8</v>
      </c>
      <c r="B17" s="63" t="s">
        <v>131</v>
      </c>
      <c r="C17" s="25"/>
      <c r="D17" s="64" t="s">
        <v>103</v>
      </c>
      <c r="E17" s="64" t="s">
        <v>17</v>
      </c>
      <c r="F17" s="65" t="s">
        <v>22</v>
      </c>
      <c r="G17" s="24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>
        <f>IF(ISNA(VLOOKUP(E17,SortLookup!$A$1:$B$5,2,FALSE))," ",VLOOKUP(E17,SortLookup!$A$1:$B$5,2,FALSE))</f>
        <v>2</v>
      </c>
      <c r="J17" s="22">
        <f>IF(ISNA(VLOOKUP(F17,SortLookup!$A$7:$B$11,2,FALSE))," ",VLOOKUP(F17,SortLookup!$A$7:$B$11,2,FALSE))</f>
        <v>3</v>
      </c>
      <c r="K17" s="58">
        <f t="shared" si="0"/>
        <v>307.89999999999998</v>
      </c>
      <c r="L17" s="59">
        <f t="shared" si="1"/>
        <v>249.9</v>
      </c>
      <c r="M17" s="36">
        <f t="shared" si="2"/>
        <v>5</v>
      </c>
      <c r="N17" s="37">
        <f t="shared" si="3"/>
        <v>53</v>
      </c>
      <c r="O17" s="60">
        <f t="shared" si="4"/>
        <v>53</v>
      </c>
      <c r="P17" s="31">
        <v>38.909999999999997</v>
      </c>
      <c r="Q17" s="28"/>
      <c r="R17" s="28"/>
      <c r="S17" s="28"/>
      <c r="T17" s="28"/>
      <c r="U17" s="28"/>
      <c r="V17" s="28"/>
      <c r="W17" s="29">
        <v>0</v>
      </c>
      <c r="X17" s="29">
        <v>0</v>
      </c>
      <c r="Y17" s="29">
        <v>0</v>
      </c>
      <c r="Z17" s="29">
        <v>0</v>
      </c>
      <c r="AA17" s="30">
        <v>0</v>
      </c>
      <c r="AB17" s="27">
        <f t="shared" si="5"/>
        <v>38.909999999999997</v>
      </c>
      <c r="AC17" s="26">
        <f t="shared" si="6"/>
        <v>0</v>
      </c>
      <c r="AD17" s="23">
        <f t="shared" si="7"/>
        <v>0</v>
      </c>
      <c r="AE17" s="45">
        <f t="shared" si="8"/>
        <v>38.909999999999997</v>
      </c>
      <c r="AF17" s="31">
        <v>43.55</v>
      </c>
      <c r="AG17" s="28"/>
      <c r="AH17" s="28"/>
      <c r="AI17" s="28"/>
      <c r="AJ17" s="29">
        <v>22</v>
      </c>
      <c r="AK17" s="29">
        <v>0</v>
      </c>
      <c r="AL17" s="29">
        <v>0</v>
      </c>
      <c r="AM17" s="29">
        <v>0</v>
      </c>
      <c r="AN17" s="30">
        <v>0</v>
      </c>
      <c r="AO17" s="27">
        <f t="shared" si="9"/>
        <v>43.55</v>
      </c>
      <c r="AP17" s="26">
        <f t="shared" si="10"/>
        <v>22</v>
      </c>
      <c r="AQ17" s="23">
        <f t="shared" si="11"/>
        <v>0</v>
      </c>
      <c r="AR17" s="45">
        <f t="shared" si="12"/>
        <v>65.55</v>
      </c>
      <c r="AS17" s="31">
        <v>35.28</v>
      </c>
      <c r="AT17" s="28"/>
      <c r="AU17" s="28"/>
      <c r="AV17" s="29">
        <v>5</v>
      </c>
      <c r="AW17" s="29">
        <v>0</v>
      </c>
      <c r="AX17" s="29">
        <v>0</v>
      </c>
      <c r="AY17" s="29">
        <v>0</v>
      </c>
      <c r="AZ17" s="30">
        <v>0</v>
      </c>
      <c r="BA17" s="27">
        <f t="shared" si="13"/>
        <v>35.28</v>
      </c>
      <c r="BB17" s="26">
        <f t="shared" si="14"/>
        <v>5</v>
      </c>
      <c r="BC17" s="23">
        <f t="shared" si="15"/>
        <v>0</v>
      </c>
      <c r="BD17" s="45">
        <f t="shared" si="16"/>
        <v>40.28</v>
      </c>
      <c r="BE17" s="27"/>
      <c r="BF17" s="43"/>
      <c r="BG17" s="29"/>
      <c r="BH17" s="29"/>
      <c r="BI17" s="29"/>
      <c r="BJ17" s="29"/>
      <c r="BK17" s="30"/>
      <c r="BL17" s="40">
        <f t="shared" si="17"/>
        <v>0</v>
      </c>
      <c r="BM17" s="37">
        <f t="shared" si="18"/>
        <v>0</v>
      </c>
      <c r="BN17" s="36">
        <f t="shared" si="19"/>
        <v>0</v>
      </c>
      <c r="BO17" s="35">
        <f t="shared" si="20"/>
        <v>0</v>
      </c>
      <c r="BP17" s="31">
        <v>85.45</v>
      </c>
      <c r="BQ17" s="28"/>
      <c r="BR17" s="28"/>
      <c r="BS17" s="28"/>
      <c r="BT17" s="29">
        <v>6</v>
      </c>
      <c r="BU17" s="29">
        <v>0</v>
      </c>
      <c r="BV17" s="29">
        <v>0</v>
      </c>
      <c r="BW17" s="29">
        <v>1</v>
      </c>
      <c r="BX17" s="30">
        <v>0</v>
      </c>
      <c r="BY17" s="27">
        <f t="shared" si="21"/>
        <v>85.45</v>
      </c>
      <c r="BZ17" s="26">
        <f t="shared" si="22"/>
        <v>6</v>
      </c>
      <c r="CA17" s="32">
        <f t="shared" si="23"/>
        <v>5</v>
      </c>
      <c r="CB17" s="72">
        <f t="shared" si="24"/>
        <v>96.45</v>
      </c>
      <c r="CC17" s="31">
        <v>46.71</v>
      </c>
      <c r="CD17" s="28"/>
      <c r="CE17" s="29">
        <v>20</v>
      </c>
      <c r="CF17" s="29">
        <v>0</v>
      </c>
      <c r="CG17" s="29">
        <v>0</v>
      </c>
      <c r="CH17" s="29">
        <v>0</v>
      </c>
      <c r="CI17" s="30">
        <v>0</v>
      </c>
      <c r="CJ17" s="27">
        <f t="shared" si="25"/>
        <v>46.71</v>
      </c>
      <c r="CK17" s="26">
        <f t="shared" si="26"/>
        <v>20</v>
      </c>
      <c r="CL17" s="23">
        <f t="shared" si="27"/>
        <v>0</v>
      </c>
      <c r="CM17" s="45">
        <f t="shared" si="28"/>
        <v>66.709999999999994</v>
      </c>
      <c r="CN17" s="1"/>
      <c r="CO17" s="1"/>
      <c r="CP17" s="2"/>
      <c r="CQ17" s="2"/>
      <c r="CR17" s="2"/>
      <c r="CS17" s="2"/>
      <c r="CT17" s="2"/>
      <c r="CU17" s="61"/>
      <c r="CV17" s="13"/>
      <c r="CW17" s="6"/>
      <c r="CX17" s="38"/>
      <c r="CY17" s="1"/>
      <c r="CZ17" s="1"/>
      <c r="DA17" s="2"/>
      <c r="DB17" s="2"/>
      <c r="DC17" s="2"/>
      <c r="DD17" s="2"/>
      <c r="DE17" s="2"/>
      <c r="DF17" s="61"/>
      <c r="DG17" s="13"/>
      <c r="DH17" s="6"/>
      <c r="DI17" s="38"/>
      <c r="DJ17" s="1"/>
      <c r="DK17" s="1"/>
      <c r="DL17" s="2"/>
      <c r="DM17" s="2"/>
      <c r="DN17" s="2"/>
      <c r="DO17" s="2"/>
      <c r="DP17" s="2"/>
      <c r="DQ17" s="61"/>
      <c r="DR17" s="13"/>
      <c r="DS17" s="6"/>
      <c r="DT17" s="38"/>
      <c r="DU17" s="1"/>
      <c r="DV17" s="1"/>
      <c r="DW17" s="2"/>
      <c r="DX17" s="2"/>
      <c r="DY17" s="2"/>
      <c r="DZ17" s="2"/>
      <c r="EA17" s="2"/>
      <c r="EB17" s="61"/>
      <c r="EC17" s="13"/>
      <c r="ED17" s="6"/>
      <c r="EE17" s="38"/>
      <c r="EF17" s="1"/>
      <c r="EG17" s="1"/>
      <c r="EH17" s="2"/>
      <c r="EI17" s="2"/>
      <c r="EJ17" s="2"/>
      <c r="EK17" s="2"/>
      <c r="EL17" s="2"/>
      <c r="EM17" s="61"/>
      <c r="EN17" s="13"/>
      <c r="EO17" s="6"/>
      <c r="EP17" s="38"/>
      <c r="EQ17" s="1"/>
      <c r="ER17" s="1"/>
      <c r="ES17" s="2"/>
      <c r="ET17" s="2"/>
      <c r="EU17" s="2"/>
      <c r="EV17" s="2"/>
      <c r="EW17" s="2"/>
      <c r="EX17" s="61"/>
      <c r="EY17" s="13"/>
      <c r="EZ17" s="6"/>
      <c r="FA17" s="38"/>
      <c r="FB17" s="1"/>
      <c r="FC17" s="1"/>
      <c r="FD17" s="2"/>
      <c r="FE17" s="2"/>
      <c r="FF17" s="2"/>
      <c r="FG17" s="2"/>
      <c r="FH17" s="2"/>
      <c r="FI17" s="61"/>
      <c r="FJ17" s="13"/>
      <c r="FK17" s="6"/>
      <c r="FL17" s="38"/>
      <c r="FM17" s="1"/>
      <c r="FN17" s="1"/>
      <c r="FO17" s="2"/>
      <c r="FP17" s="2"/>
      <c r="FQ17" s="2"/>
      <c r="FR17" s="2"/>
      <c r="FS17" s="2"/>
      <c r="FT17" s="61"/>
      <c r="FU17" s="13"/>
      <c r="FV17" s="6"/>
      <c r="FW17" s="38"/>
      <c r="FX17" s="1"/>
      <c r="FY17" s="1"/>
      <c r="FZ17" s="2"/>
      <c r="GA17" s="2"/>
      <c r="GB17" s="2"/>
      <c r="GC17" s="2"/>
      <c r="GD17" s="2"/>
      <c r="GE17" s="61"/>
      <c r="GF17" s="13"/>
      <c r="GG17" s="6"/>
      <c r="GH17" s="38"/>
      <c r="GI17" s="1"/>
      <c r="GJ17" s="1"/>
      <c r="GK17" s="2"/>
      <c r="GL17" s="2"/>
      <c r="GM17" s="2"/>
      <c r="GN17" s="2"/>
      <c r="GO17" s="2"/>
      <c r="GP17" s="61"/>
      <c r="GQ17" s="13"/>
      <c r="GR17" s="6"/>
      <c r="GS17" s="38"/>
      <c r="GT17" s="1"/>
      <c r="GU17" s="1"/>
      <c r="GV17" s="2"/>
      <c r="GW17" s="2"/>
      <c r="GX17" s="2"/>
      <c r="GY17" s="2"/>
      <c r="GZ17" s="2"/>
      <c r="HA17" s="61"/>
      <c r="HB17" s="13"/>
      <c r="HC17" s="6"/>
      <c r="HD17" s="38"/>
      <c r="HE17" s="1"/>
      <c r="HF17" s="1"/>
      <c r="HG17" s="2"/>
      <c r="HH17" s="2"/>
      <c r="HI17" s="2"/>
      <c r="HJ17" s="2"/>
      <c r="HK17" s="2"/>
      <c r="HL17" s="61"/>
      <c r="HM17" s="13"/>
      <c r="HN17" s="6"/>
      <c r="HO17" s="38"/>
      <c r="HP17" s="1"/>
      <c r="HQ17" s="1"/>
      <c r="HR17" s="2"/>
      <c r="HS17" s="2"/>
      <c r="HT17" s="2"/>
      <c r="HU17" s="2"/>
      <c r="HV17" s="2"/>
      <c r="HW17" s="61"/>
      <c r="HX17" s="13"/>
      <c r="HY17" s="6"/>
      <c r="HZ17" s="38"/>
      <c r="IA17" s="1"/>
      <c r="IB17" s="1"/>
      <c r="IC17" s="2"/>
      <c r="ID17" s="2"/>
      <c r="IE17" s="2"/>
      <c r="IF17" s="2"/>
      <c r="IG17" s="2"/>
      <c r="IH17" s="61"/>
      <c r="II17" s="13"/>
      <c r="IJ17" s="6"/>
      <c r="IK17" s="38"/>
      <c r="IL17" s="78"/>
      <c r="IM17"/>
      <c r="IN17"/>
      <c r="IO17"/>
      <c r="IP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</row>
    <row r="18" spans="1:283" s="4" customFormat="1" ht="12.6" customHeight="1" x14ac:dyDescent="0.25">
      <c r="A18" s="33">
        <v>9</v>
      </c>
      <c r="B18" s="63" t="s">
        <v>134</v>
      </c>
      <c r="C18" s="25"/>
      <c r="D18" s="64"/>
      <c r="E18" s="64" t="s">
        <v>17</v>
      </c>
      <c r="F18" s="65" t="s">
        <v>21</v>
      </c>
      <c r="G18" s="24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>
        <f>IF(ISNA(VLOOKUP(E18,SortLookup!$A$1:$B$5,2,FALSE))," ",VLOOKUP(E18,SortLookup!$A$1:$B$5,2,FALSE))</f>
        <v>2</v>
      </c>
      <c r="J18" s="22">
        <f>IF(ISNA(VLOOKUP(F18,SortLookup!$A$7:$B$11,2,FALSE))," ",VLOOKUP(F18,SortLookup!$A$7:$B$11,2,FALSE))</f>
        <v>2</v>
      </c>
      <c r="K18" s="58">
        <f t="shared" si="0"/>
        <v>310.14999999999998</v>
      </c>
      <c r="L18" s="59">
        <f t="shared" si="1"/>
        <v>261.14999999999998</v>
      </c>
      <c r="M18" s="36">
        <f t="shared" si="2"/>
        <v>0</v>
      </c>
      <c r="N18" s="37">
        <f t="shared" si="3"/>
        <v>49</v>
      </c>
      <c r="O18" s="60">
        <f t="shared" si="4"/>
        <v>49</v>
      </c>
      <c r="P18" s="31">
        <v>48.66</v>
      </c>
      <c r="Q18" s="28"/>
      <c r="R18" s="28"/>
      <c r="S18" s="28"/>
      <c r="T18" s="28"/>
      <c r="U18" s="28"/>
      <c r="V18" s="28"/>
      <c r="W18" s="29">
        <v>1</v>
      </c>
      <c r="X18" s="29">
        <v>0</v>
      </c>
      <c r="Y18" s="29">
        <v>0</v>
      </c>
      <c r="Z18" s="29">
        <v>0</v>
      </c>
      <c r="AA18" s="30">
        <v>0</v>
      </c>
      <c r="AB18" s="27">
        <f t="shared" si="5"/>
        <v>48.66</v>
      </c>
      <c r="AC18" s="26">
        <f t="shared" si="6"/>
        <v>1</v>
      </c>
      <c r="AD18" s="23">
        <f t="shared" si="7"/>
        <v>0</v>
      </c>
      <c r="AE18" s="45">
        <f t="shared" si="8"/>
        <v>49.66</v>
      </c>
      <c r="AF18" s="31">
        <v>38.35</v>
      </c>
      <c r="AG18" s="28"/>
      <c r="AH18" s="28"/>
      <c r="AI18" s="28"/>
      <c r="AJ18" s="29">
        <v>13</v>
      </c>
      <c r="AK18" s="29">
        <v>0</v>
      </c>
      <c r="AL18" s="29">
        <v>0</v>
      </c>
      <c r="AM18" s="29">
        <v>0</v>
      </c>
      <c r="AN18" s="30">
        <v>0</v>
      </c>
      <c r="AO18" s="27">
        <f t="shared" si="9"/>
        <v>38.35</v>
      </c>
      <c r="AP18" s="26">
        <f t="shared" si="10"/>
        <v>13</v>
      </c>
      <c r="AQ18" s="23">
        <f t="shared" si="11"/>
        <v>0</v>
      </c>
      <c r="AR18" s="45">
        <f t="shared" si="12"/>
        <v>51.35</v>
      </c>
      <c r="AS18" s="31">
        <v>40.69</v>
      </c>
      <c r="AT18" s="28"/>
      <c r="AU18" s="28"/>
      <c r="AV18" s="29">
        <v>18</v>
      </c>
      <c r="AW18" s="29">
        <v>0</v>
      </c>
      <c r="AX18" s="29">
        <v>0</v>
      </c>
      <c r="AY18" s="29">
        <v>0</v>
      </c>
      <c r="AZ18" s="30">
        <v>0</v>
      </c>
      <c r="BA18" s="27">
        <f t="shared" si="13"/>
        <v>40.69</v>
      </c>
      <c r="BB18" s="26">
        <f t="shared" si="14"/>
        <v>18</v>
      </c>
      <c r="BC18" s="23">
        <f t="shared" si="15"/>
        <v>0</v>
      </c>
      <c r="BD18" s="45">
        <f t="shared" si="16"/>
        <v>58.69</v>
      </c>
      <c r="BE18" s="27"/>
      <c r="BF18" s="43"/>
      <c r="BG18" s="29"/>
      <c r="BH18" s="29"/>
      <c r="BI18" s="29"/>
      <c r="BJ18" s="29"/>
      <c r="BK18" s="30"/>
      <c r="BL18" s="40">
        <f t="shared" si="17"/>
        <v>0</v>
      </c>
      <c r="BM18" s="37">
        <f t="shared" si="18"/>
        <v>0</v>
      </c>
      <c r="BN18" s="36">
        <f t="shared" si="19"/>
        <v>0</v>
      </c>
      <c r="BO18" s="35">
        <f t="shared" si="20"/>
        <v>0</v>
      </c>
      <c r="BP18" s="31">
        <v>80.849999999999994</v>
      </c>
      <c r="BQ18" s="28"/>
      <c r="BR18" s="28"/>
      <c r="BS18" s="28"/>
      <c r="BT18" s="29">
        <v>5</v>
      </c>
      <c r="BU18" s="29">
        <v>0</v>
      </c>
      <c r="BV18" s="29">
        <v>0</v>
      </c>
      <c r="BW18" s="29">
        <v>0</v>
      </c>
      <c r="BX18" s="30">
        <v>0</v>
      </c>
      <c r="BY18" s="27">
        <f t="shared" si="21"/>
        <v>80.849999999999994</v>
      </c>
      <c r="BZ18" s="26">
        <f t="shared" si="22"/>
        <v>5</v>
      </c>
      <c r="CA18" s="32">
        <f t="shared" si="23"/>
        <v>0</v>
      </c>
      <c r="CB18" s="72">
        <f t="shared" si="24"/>
        <v>85.85</v>
      </c>
      <c r="CC18" s="31">
        <v>52.6</v>
      </c>
      <c r="CD18" s="28"/>
      <c r="CE18" s="29">
        <v>12</v>
      </c>
      <c r="CF18" s="29">
        <v>0</v>
      </c>
      <c r="CG18" s="29">
        <v>0</v>
      </c>
      <c r="CH18" s="29">
        <v>0</v>
      </c>
      <c r="CI18" s="30">
        <v>0</v>
      </c>
      <c r="CJ18" s="27">
        <f t="shared" si="25"/>
        <v>52.6</v>
      </c>
      <c r="CK18" s="26">
        <f t="shared" si="26"/>
        <v>12</v>
      </c>
      <c r="CL18" s="23">
        <f t="shared" si="27"/>
        <v>0</v>
      </c>
      <c r="CM18" s="45">
        <f t="shared" si="28"/>
        <v>64.599999999999994</v>
      </c>
      <c r="IL18" s="79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</row>
    <row r="19" spans="1:283" s="4" customFormat="1" x14ac:dyDescent="0.25">
      <c r="A19" s="33">
        <v>10</v>
      </c>
      <c r="B19" s="63" t="s">
        <v>126</v>
      </c>
      <c r="C19" s="25"/>
      <c r="D19" s="64"/>
      <c r="E19" s="64" t="s">
        <v>17</v>
      </c>
      <c r="F19" s="65" t="s">
        <v>22</v>
      </c>
      <c r="G19" s="24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>
        <f>IF(ISNA(VLOOKUP(E19,SortLookup!$A$1:$B$5,2,FALSE))," ",VLOOKUP(E19,SortLookup!$A$1:$B$5,2,FALSE))</f>
        <v>2</v>
      </c>
      <c r="J19" s="22">
        <f>IF(ISNA(VLOOKUP(F19,SortLookup!$A$7:$B$11,2,FALSE))," ",VLOOKUP(F19,SortLookup!$A$7:$B$11,2,FALSE))</f>
        <v>3</v>
      </c>
      <c r="K19" s="58">
        <f t="shared" si="0"/>
        <v>342.47</v>
      </c>
      <c r="L19" s="59">
        <f t="shared" si="1"/>
        <v>229.47</v>
      </c>
      <c r="M19" s="36">
        <f t="shared" si="2"/>
        <v>12</v>
      </c>
      <c r="N19" s="37">
        <f t="shared" si="3"/>
        <v>101</v>
      </c>
      <c r="O19" s="60">
        <f t="shared" si="4"/>
        <v>101</v>
      </c>
      <c r="P19" s="31">
        <v>42.9</v>
      </c>
      <c r="Q19" s="28"/>
      <c r="R19" s="28"/>
      <c r="S19" s="28"/>
      <c r="T19" s="28"/>
      <c r="U19" s="28"/>
      <c r="V19" s="28"/>
      <c r="W19" s="29">
        <v>1</v>
      </c>
      <c r="X19" s="29">
        <v>0</v>
      </c>
      <c r="Y19" s="29">
        <v>0</v>
      </c>
      <c r="Z19" s="29">
        <v>0</v>
      </c>
      <c r="AA19" s="30">
        <v>0</v>
      </c>
      <c r="AB19" s="27">
        <f t="shared" si="5"/>
        <v>42.9</v>
      </c>
      <c r="AC19" s="26">
        <f t="shared" si="6"/>
        <v>1</v>
      </c>
      <c r="AD19" s="23">
        <f t="shared" si="7"/>
        <v>0</v>
      </c>
      <c r="AE19" s="45">
        <f t="shared" si="8"/>
        <v>43.9</v>
      </c>
      <c r="AF19" s="31">
        <v>28.93</v>
      </c>
      <c r="AG19" s="28"/>
      <c r="AH19" s="28"/>
      <c r="AI19" s="28"/>
      <c r="AJ19" s="29">
        <v>27</v>
      </c>
      <c r="AK19" s="29">
        <v>2</v>
      </c>
      <c r="AL19" s="29">
        <v>0</v>
      </c>
      <c r="AM19" s="29">
        <v>0</v>
      </c>
      <c r="AN19" s="30">
        <v>0</v>
      </c>
      <c r="AO19" s="27">
        <f t="shared" si="9"/>
        <v>28.93</v>
      </c>
      <c r="AP19" s="26">
        <f t="shared" si="10"/>
        <v>27</v>
      </c>
      <c r="AQ19" s="23">
        <f t="shared" si="11"/>
        <v>6</v>
      </c>
      <c r="AR19" s="45">
        <f t="shared" si="12"/>
        <v>61.93</v>
      </c>
      <c r="AS19" s="31">
        <v>52.48</v>
      </c>
      <c r="AT19" s="28"/>
      <c r="AU19" s="28"/>
      <c r="AV19" s="29">
        <v>24</v>
      </c>
      <c r="AW19" s="29">
        <v>1</v>
      </c>
      <c r="AX19" s="29">
        <v>0</v>
      </c>
      <c r="AY19" s="29">
        <v>0</v>
      </c>
      <c r="AZ19" s="30">
        <v>0</v>
      </c>
      <c r="BA19" s="27">
        <f t="shared" si="13"/>
        <v>52.48</v>
      </c>
      <c r="BB19" s="26">
        <f t="shared" si="14"/>
        <v>24</v>
      </c>
      <c r="BC19" s="23">
        <f t="shared" si="15"/>
        <v>3</v>
      </c>
      <c r="BD19" s="45">
        <f t="shared" si="16"/>
        <v>79.48</v>
      </c>
      <c r="BE19" s="27"/>
      <c r="BF19" s="43"/>
      <c r="BG19" s="29"/>
      <c r="BH19" s="29"/>
      <c r="BI19" s="29"/>
      <c r="BJ19" s="29"/>
      <c r="BK19" s="30"/>
      <c r="BL19" s="40">
        <f t="shared" si="17"/>
        <v>0</v>
      </c>
      <c r="BM19" s="37">
        <f t="shared" si="18"/>
        <v>0</v>
      </c>
      <c r="BN19" s="36">
        <f t="shared" si="19"/>
        <v>0</v>
      </c>
      <c r="BO19" s="35">
        <f t="shared" si="20"/>
        <v>0</v>
      </c>
      <c r="BP19" s="31">
        <v>71.13</v>
      </c>
      <c r="BQ19" s="28"/>
      <c r="BR19" s="28"/>
      <c r="BS19" s="28"/>
      <c r="BT19" s="29">
        <v>18</v>
      </c>
      <c r="BU19" s="29">
        <v>1</v>
      </c>
      <c r="BV19" s="29">
        <v>0</v>
      </c>
      <c r="BW19" s="29">
        <v>0</v>
      </c>
      <c r="BX19" s="30">
        <v>0</v>
      </c>
      <c r="BY19" s="27">
        <f t="shared" si="21"/>
        <v>71.13</v>
      </c>
      <c r="BZ19" s="26">
        <f t="shared" si="22"/>
        <v>18</v>
      </c>
      <c r="CA19" s="32">
        <f t="shared" si="23"/>
        <v>3</v>
      </c>
      <c r="CB19" s="72">
        <f t="shared" si="24"/>
        <v>92.13</v>
      </c>
      <c r="CC19" s="31">
        <v>34.03</v>
      </c>
      <c r="CD19" s="28"/>
      <c r="CE19" s="29">
        <v>31</v>
      </c>
      <c r="CF19" s="29">
        <v>0</v>
      </c>
      <c r="CG19" s="29">
        <v>0</v>
      </c>
      <c r="CH19" s="29">
        <v>0</v>
      </c>
      <c r="CI19" s="30">
        <v>0</v>
      </c>
      <c r="CJ19" s="27">
        <f t="shared" si="25"/>
        <v>34.03</v>
      </c>
      <c r="CK19" s="26">
        <f t="shared" si="26"/>
        <v>31</v>
      </c>
      <c r="CL19" s="23">
        <f t="shared" si="27"/>
        <v>0</v>
      </c>
      <c r="CM19" s="45">
        <f t="shared" si="28"/>
        <v>65.03</v>
      </c>
      <c r="IL19" s="79"/>
      <c r="IM19"/>
      <c r="IN19"/>
      <c r="IO19"/>
      <c r="IP19"/>
      <c r="IQ19"/>
    </row>
    <row r="20" spans="1:283" s="4" customFormat="1" x14ac:dyDescent="0.25">
      <c r="A20" s="33">
        <v>11</v>
      </c>
      <c r="B20" s="63" t="s">
        <v>183</v>
      </c>
      <c r="C20" s="25"/>
      <c r="D20" s="64"/>
      <c r="E20" s="64" t="s">
        <v>17</v>
      </c>
      <c r="F20" s="65" t="s">
        <v>22</v>
      </c>
      <c r="G20" s="24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>
        <f>IF(ISNA(VLOOKUP(E20,SortLookup!$A$1:$B$5,2,FALSE))," ",VLOOKUP(E20,SortLookup!$A$1:$B$5,2,FALSE))</f>
        <v>2</v>
      </c>
      <c r="J20" s="22">
        <f>IF(ISNA(VLOOKUP(F20,SortLookup!$A$7:$B$11,2,FALSE))," ",VLOOKUP(F20,SortLookup!$A$7:$B$11,2,FALSE))</f>
        <v>3</v>
      </c>
      <c r="K20" s="58">
        <f t="shared" si="0"/>
        <v>353.71</v>
      </c>
      <c r="L20" s="59">
        <f t="shared" si="1"/>
        <v>280.70999999999998</v>
      </c>
      <c r="M20" s="36">
        <f t="shared" si="2"/>
        <v>16</v>
      </c>
      <c r="N20" s="37">
        <f t="shared" si="3"/>
        <v>57</v>
      </c>
      <c r="O20" s="60">
        <f t="shared" si="4"/>
        <v>57</v>
      </c>
      <c r="P20" s="31">
        <v>58.45</v>
      </c>
      <c r="Q20" s="28"/>
      <c r="R20" s="28"/>
      <c r="S20" s="28"/>
      <c r="T20" s="28"/>
      <c r="U20" s="28"/>
      <c r="V20" s="28"/>
      <c r="W20" s="29">
        <v>0</v>
      </c>
      <c r="X20" s="29">
        <v>0</v>
      </c>
      <c r="Y20" s="29">
        <v>0</v>
      </c>
      <c r="Z20" s="29">
        <v>0</v>
      </c>
      <c r="AA20" s="30">
        <v>0</v>
      </c>
      <c r="AB20" s="27">
        <f t="shared" si="5"/>
        <v>58.45</v>
      </c>
      <c r="AC20" s="26">
        <f t="shared" si="6"/>
        <v>0</v>
      </c>
      <c r="AD20" s="23">
        <f t="shared" si="7"/>
        <v>0</v>
      </c>
      <c r="AE20" s="45">
        <f t="shared" si="8"/>
        <v>58.45</v>
      </c>
      <c r="AF20" s="31">
        <v>36.340000000000003</v>
      </c>
      <c r="AG20" s="28"/>
      <c r="AH20" s="28"/>
      <c r="AI20" s="28"/>
      <c r="AJ20" s="29">
        <v>17</v>
      </c>
      <c r="AK20" s="29">
        <v>1</v>
      </c>
      <c r="AL20" s="29">
        <v>0</v>
      </c>
      <c r="AM20" s="29">
        <v>0</v>
      </c>
      <c r="AN20" s="30">
        <v>0</v>
      </c>
      <c r="AO20" s="27">
        <f t="shared" si="9"/>
        <v>36.340000000000003</v>
      </c>
      <c r="AP20" s="26">
        <f t="shared" si="10"/>
        <v>17</v>
      </c>
      <c r="AQ20" s="23">
        <f t="shared" si="11"/>
        <v>3</v>
      </c>
      <c r="AR20" s="45">
        <f t="shared" si="12"/>
        <v>56.34</v>
      </c>
      <c r="AS20" s="31">
        <v>48.3</v>
      </c>
      <c r="AT20" s="28"/>
      <c r="AU20" s="28"/>
      <c r="AV20" s="29">
        <v>12</v>
      </c>
      <c r="AW20" s="29">
        <v>0</v>
      </c>
      <c r="AX20" s="29">
        <v>0</v>
      </c>
      <c r="AY20" s="29">
        <v>2</v>
      </c>
      <c r="AZ20" s="30">
        <v>0</v>
      </c>
      <c r="BA20" s="27">
        <f t="shared" si="13"/>
        <v>48.3</v>
      </c>
      <c r="BB20" s="26">
        <f t="shared" si="14"/>
        <v>12</v>
      </c>
      <c r="BC20" s="23">
        <f t="shared" si="15"/>
        <v>10</v>
      </c>
      <c r="BD20" s="45">
        <f t="shared" si="16"/>
        <v>70.3</v>
      </c>
      <c r="BE20" s="27"/>
      <c r="BF20" s="43"/>
      <c r="BG20" s="29"/>
      <c r="BH20" s="29"/>
      <c r="BI20" s="29"/>
      <c r="BJ20" s="29"/>
      <c r="BK20" s="30"/>
      <c r="BL20" s="40">
        <f t="shared" si="17"/>
        <v>0</v>
      </c>
      <c r="BM20" s="37">
        <f t="shared" si="18"/>
        <v>0</v>
      </c>
      <c r="BN20" s="36">
        <f t="shared" si="19"/>
        <v>0</v>
      </c>
      <c r="BO20" s="35">
        <f t="shared" si="20"/>
        <v>0</v>
      </c>
      <c r="BP20" s="31">
        <v>88.5</v>
      </c>
      <c r="BQ20" s="28"/>
      <c r="BR20" s="28"/>
      <c r="BS20" s="28"/>
      <c r="BT20" s="29">
        <v>11</v>
      </c>
      <c r="BU20" s="29">
        <v>0</v>
      </c>
      <c r="BV20" s="29">
        <v>0</v>
      </c>
      <c r="BW20" s="29">
        <v>0</v>
      </c>
      <c r="BX20" s="30">
        <v>0</v>
      </c>
      <c r="BY20" s="27">
        <f t="shared" si="21"/>
        <v>88.5</v>
      </c>
      <c r="BZ20" s="26">
        <f t="shared" si="22"/>
        <v>11</v>
      </c>
      <c r="CA20" s="32">
        <f t="shared" si="23"/>
        <v>0</v>
      </c>
      <c r="CB20" s="72">
        <f t="shared" si="24"/>
        <v>99.5</v>
      </c>
      <c r="CC20" s="31">
        <v>49.12</v>
      </c>
      <c r="CD20" s="28"/>
      <c r="CE20" s="29">
        <v>17</v>
      </c>
      <c r="CF20" s="29">
        <v>1</v>
      </c>
      <c r="CG20" s="29">
        <v>0</v>
      </c>
      <c r="CH20" s="29">
        <v>0</v>
      </c>
      <c r="CI20" s="30">
        <v>0</v>
      </c>
      <c r="CJ20" s="27">
        <f t="shared" si="25"/>
        <v>49.12</v>
      </c>
      <c r="CK20" s="26">
        <f t="shared" si="26"/>
        <v>17</v>
      </c>
      <c r="CL20" s="23">
        <f t="shared" si="27"/>
        <v>3</v>
      </c>
      <c r="CM20" s="45">
        <f t="shared" si="28"/>
        <v>69.12</v>
      </c>
      <c r="CN20" s="1"/>
      <c r="CO20" s="1"/>
      <c r="CP20" s="2"/>
      <c r="CQ20" s="2"/>
      <c r="CR20" s="2"/>
      <c r="CS20" s="2"/>
      <c r="CT20" s="2"/>
      <c r="CU20" s="61"/>
      <c r="CV20" s="13"/>
      <c r="CW20" s="6"/>
      <c r="CX20" s="38"/>
      <c r="CY20" s="1"/>
      <c r="CZ20" s="1"/>
      <c r="DA20" s="2"/>
      <c r="DB20" s="2"/>
      <c r="DC20" s="2"/>
      <c r="DD20" s="2"/>
      <c r="DE20" s="2"/>
      <c r="DF20" s="61"/>
      <c r="DG20" s="13"/>
      <c r="DH20" s="6"/>
      <c r="DI20" s="38"/>
      <c r="DJ20" s="1"/>
      <c r="DK20" s="1"/>
      <c r="DL20" s="2"/>
      <c r="DM20" s="2"/>
      <c r="DN20" s="2"/>
      <c r="DO20" s="2"/>
      <c r="DP20" s="2"/>
      <c r="DQ20" s="61"/>
      <c r="DR20" s="13"/>
      <c r="DS20" s="6"/>
      <c r="DT20" s="38"/>
      <c r="DU20" s="1"/>
      <c r="DV20" s="1"/>
      <c r="DW20" s="2"/>
      <c r="DX20" s="2"/>
      <c r="DY20" s="2"/>
      <c r="DZ20" s="2"/>
      <c r="EA20" s="2"/>
      <c r="EB20" s="61"/>
      <c r="EC20" s="13"/>
      <c r="ED20" s="6"/>
      <c r="EE20" s="38"/>
      <c r="EF20" s="1"/>
      <c r="EG20" s="1"/>
      <c r="EH20" s="2"/>
      <c r="EI20" s="2"/>
      <c r="EJ20" s="2"/>
      <c r="EK20" s="2"/>
      <c r="EL20" s="2"/>
      <c r="EM20" s="61"/>
      <c r="EN20" s="13"/>
      <c r="EO20" s="6"/>
      <c r="EP20" s="38"/>
      <c r="EQ20" s="1"/>
      <c r="ER20" s="1"/>
      <c r="ES20" s="2"/>
      <c r="ET20" s="2"/>
      <c r="EU20" s="2"/>
      <c r="EV20" s="2"/>
      <c r="EW20" s="2"/>
      <c r="EX20" s="61"/>
      <c r="EY20" s="13"/>
      <c r="EZ20" s="6"/>
      <c r="FA20" s="38"/>
      <c r="FB20" s="1"/>
      <c r="FC20" s="1"/>
      <c r="FD20" s="2"/>
      <c r="FE20" s="2"/>
      <c r="FF20" s="2"/>
      <c r="FG20" s="2"/>
      <c r="FH20" s="2"/>
      <c r="FI20" s="61"/>
      <c r="FJ20" s="13"/>
      <c r="FK20" s="6"/>
      <c r="FL20" s="38"/>
      <c r="FM20" s="1"/>
      <c r="FN20" s="1"/>
      <c r="FO20" s="2"/>
      <c r="FP20" s="2"/>
      <c r="FQ20" s="2"/>
      <c r="FR20" s="2"/>
      <c r="FS20" s="2"/>
      <c r="FT20" s="61"/>
      <c r="FU20" s="13"/>
      <c r="FV20" s="6"/>
      <c r="FW20" s="38"/>
      <c r="FX20" s="1"/>
      <c r="FY20" s="1"/>
      <c r="FZ20" s="2"/>
      <c r="GA20" s="2"/>
      <c r="GB20" s="2"/>
      <c r="GC20" s="2"/>
      <c r="GD20" s="2"/>
      <c r="GE20" s="61"/>
      <c r="GF20" s="13"/>
      <c r="GG20" s="6"/>
      <c r="GH20" s="38"/>
      <c r="GI20" s="1"/>
      <c r="GJ20" s="1"/>
      <c r="GK20" s="2"/>
      <c r="GL20" s="2"/>
      <c r="GM20" s="2"/>
      <c r="GN20" s="2"/>
      <c r="GO20" s="2"/>
      <c r="GP20" s="61"/>
      <c r="GQ20" s="13"/>
      <c r="GR20" s="6"/>
      <c r="GS20" s="38"/>
      <c r="GT20" s="1"/>
      <c r="GU20" s="1"/>
      <c r="GV20" s="2"/>
      <c r="GW20" s="2"/>
      <c r="GX20" s="2"/>
      <c r="GY20" s="2"/>
      <c r="GZ20" s="2"/>
      <c r="HA20" s="61"/>
      <c r="HB20" s="13"/>
      <c r="HC20" s="6"/>
      <c r="HD20" s="38"/>
      <c r="HE20" s="1"/>
      <c r="HF20" s="1"/>
      <c r="HG20" s="2"/>
      <c r="HH20" s="2"/>
      <c r="HI20" s="2"/>
      <c r="HJ20" s="2"/>
      <c r="HK20" s="2"/>
      <c r="HL20" s="61"/>
      <c r="HM20" s="13"/>
      <c r="HN20" s="6"/>
      <c r="HO20" s="38"/>
      <c r="HP20" s="1"/>
      <c r="HQ20" s="1"/>
      <c r="HR20" s="2"/>
      <c r="HS20" s="2"/>
      <c r="HT20" s="2"/>
      <c r="HU20" s="2"/>
      <c r="HV20" s="2"/>
      <c r="HW20" s="61"/>
      <c r="HX20" s="13"/>
      <c r="HY20" s="6"/>
      <c r="HZ20" s="38"/>
      <c r="IA20" s="1"/>
      <c r="IB20" s="1"/>
      <c r="IC20" s="2"/>
      <c r="ID20" s="2"/>
      <c r="IE20" s="2"/>
      <c r="IF20" s="2"/>
      <c r="IG20" s="2"/>
      <c r="IH20" s="61"/>
      <c r="II20" s="13"/>
      <c r="IJ20" s="6"/>
      <c r="IK20" s="38"/>
      <c r="IL20" s="79"/>
      <c r="IM20"/>
      <c r="IN20"/>
    </row>
    <row r="21" spans="1:283" s="4" customFormat="1" x14ac:dyDescent="0.25">
      <c r="A21" s="33">
        <v>12</v>
      </c>
      <c r="B21" s="63" t="s">
        <v>160</v>
      </c>
      <c r="C21" s="25"/>
      <c r="D21" s="64" t="s">
        <v>112</v>
      </c>
      <c r="E21" s="64" t="s">
        <v>17</v>
      </c>
      <c r="F21" s="65" t="s">
        <v>100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>
        <f>IF(ISNA(VLOOKUP(E21,SortLookup!$A$1:$B$5,2,FALSE))," ",VLOOKUP(E21,SortLookup!$A$1:$B$5,2,FALSE))</f>
        <v>2</v>
      </c>
      <c r="J21" s="22" t="str">
        <f>IF(ISNA(VLOOKUP(F21,SortLookup!$A$7:$B$11,2,FALSE))," ",VLOOKUP(F21,SortLookup!$A$7:$B$11,2,FALSE))</f>
        <v xml:space="preserve"> </v>
      </c>
      <c r="K21" s="58">
        <f t="shared" si="0"/>
        <v>517.25</v>
      </c>
      <c r="L21" s="59">
        <f t="shared" si="1"/>
        <v>346.25</v>
      </c>
      <c r="M21" s="36">
        <f t="shared" si="2"/>
        <v>6</v>
      </c>
      <c r="N21" s="37">
        <f t="shared" si="3"/>
        <v>165</v>
      </c>
      <c r="O21" s="60">
        <f t="shared" si="4"/>
        <v>165</v>
      </c>
      <c r="P21" s="31">
        <v>79.17</v>
      </c>
      <c r="Q21" s="28"/>
      <c r="R21" s="28"/>
      <c r="S21" s="28"/>
      <c r="T21" s="28"/>
      <c r="U21" s="28"/>
      <c r="V21" s="28"/>
      <c r="W21" s="29">
        <v>3</v>
      </c>
      <c r="X21" s="29">
        <v>0</v>
      </c>
      <c r="Y21" s="29">
        <v>0</v>
      </c>
      <c r="Z21" s="29">
        <v>0</v>
      </c>
      <c r="AA21" s="30">
        <v>0</v>
      </c>
      <c r="AB21" s="27">
        <f t="shared" si="5"/>
        <v>79.17</v>
      </c>
      <c r="AC21" s="26">
        <f t="shared" si="6"/>
        <v>3</v>
      </c>
      <c r="AD21" s="23">
        <f t="shared" si="7"/>
        <v>0</v>
      </c>
      <c r="AE21" s="45">
        <f t="shared" si="8"/>
        <v>82.17</v>
      </c>
      <c r="AF21" s="31">
        <v>35.950000000000003</v>
      </c>
      <c r="AG21" s="28"/>
      <c r="AH21" s="28"/>
      <c r="AI21" s="28"/>
      <c r="AJ21" s="29">
        <v>58</v>
      </c>
      <c r="AK21" s="29">
        <v>0</v>
      </c>
      <c r="AL21" s="29">
        <v>0</v>
      </c>
      <c r="AM21" s="29">
        <v>0</v>
      </c>
      <c r="AN21" s="30">
        <v>0</v>
      </c>
      <c r="AO21" s="27">
        <f t="shared" si="9"/>
        <v>35.950000000000003</v>
      </c>
      <c r="AP21" s="26">
        <f t="shared" si="10"/>
        <v>58</v>
      </c>
      <c r="AQ21" s="23">
        <f t="shared" si="11"/>
        <v>0</v>
      </c>
      <c r="AR21" s="45">
        <f t="shared" si="12"/>
        <v>93.95</v>
      </c>
      <c r="AS21" s="31">
        <v>85.91</v>
      </c>
      <c r="AT21" s="28"/>
      <c r="AU21" s="28"/>
      <c r="AV21" s="29">
        <v>48</v>
      </c>
      <c r="AW21" s="29">
        <v>2</v>
      </c>
      <c r="AX21" s="29">
        <v>0</v>
      </c>
      <c r="AY21" s="29">
        <v>0</v>
      </c>
      <c r="AZ21" s="30">
        <v>0</v>
      </c>
      <c r="BA21" s="27">
        <f t="shared" si="13"/>
        <v>85.91</v>
      </c>
      <c r="BB21" s="26">
        <f t="shared" si="14"/>
        <v>48</v>
      </c>
      <c r="BC21" s="23">
        <f t="shared" si="15"/>
        <v>6</v>
      </c>
      <c r="BD21" s="45">
        <f t="shared" si="16"/>
        <v>139.91</v>
      </c>
      <c r="BE21" s="27"/>
      <c r="BF21" s="43"/>
      <c r="BG21" s="29"/>
      <c r="BH21" s="29"/>
      <c r="BI21" s="29"/>
      <c r="BJ21" s="29"/>
      <c r="BK21" s="30"/>
      <c r="BL21" s="40">
        <f t="shared" si="17"/>
        <v>0</v>
      </c>
      <c r="BM21" s="37">
        <f t="shared" si="18"/>
        <v>0</v>
      </c>
      <c r="BN21" s="36">
        <f t="shared" si="19"/>
        <v>0</v>
      </c>
      <c r="BO21" s="35">
        <f t="shared" si="20"/>
        <v>0</v>
      </c>
      <c r="BP21" s="31">
        <v>80.64</v>
      </c>
      <c r="BQ21" s="28"/>
      <c r="BR21" s="28"/>
      <c r="BS21" s="28"/>
      <c r="BT21" s="29">
        <v>31</v>
      </c>
      <c r="BU21" s="29">
        <v>0</v>
      </c>
      <c r="BV21" s="29">
        <v>0</v>
      </c>
      <c r="BW21" s="29">
        <v>0</v>
      </c>
      <c r="BX21" s="30">
        <v>0</v>
      </c>
      <c r="BY21" s="27">
        <f t="shared" si="21"/>
        <v>80.64</v>
      </c>
      <c r="BZ21" s="26">
        <f t="shared" si="22"/>
        <v>31</v>
      </c>
      <c r="CA21" s="32">
        <f t="shared" si="23"/>
        <v>0</v>
      </c>
      <c r="CB21" s="72">
        <f t="shared" si="24"/>
        <v>111.64</v>
      </c>
      <c r="CC21" s="31">
        <v>64.58</v>
      </c>
      <c r="CD21" s="28"/>
      <c r="CE21" s="29">
        <v>25</v>
      </c>
      <c r="CF21" s="29">
        <v>0</v>
      </c>
      <c r="CG21" s="29">
        <v>0</v>
      </c>
      <c r="CH21" s="29">
        <v>0</v>
      </c>
      <c r="CI21" s="30">
        <v>0</v>
      </c>
      <c r="CJ21" s="27">
        <f t="shared" si="25"/>
        <v>64.58</v>
      </c>
      <c r="CK21" s="26">
        <f t="shared" si="26"/>
        <v>25</v>
      </c>
      <c r="CL21" s="23">
        <f t="shared" si="27"/>
        <v>0</v>
      </c>
      <c r="CM21" s="45">
        <f t="shared" si="28"/>
        <v>89.58</v>
      </c>
      <c r="IL21" s="79"/>
      <c r="IO21"/>
      <c r="IP21"/>
    </row>
    <row r="22" spans="1:283" s="4" customFormat="1" x14ac:dyDescent="0.25">
      <c r="A22" s="33"/>
      <c r="B22" s="63" t="s">
        <v>166</v>
      </c>
      <c r="C22" s="25"/>
      <c r="D22" s="64"/>
      <c r="E22" s="64" t="s">
        <v>17</v>
      </c>
      <c r="F22" s="65" t="s">
        <v>21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>
        <f>IF(ISNA(VLOOKUP(E22,SortLookup!$A$1:$B$5,2,FALSE))," ",VLOOKUP(E22,SortLookup!$A$1:$B$5,2,FALSE))</f>
        <v>2</v>
      </c>
      <c r="J22" s="22">
        <f>IF(ISNA(VLOOKUP(F22,SortLookup!$A$7:$B$11,2,FALSE))," ",VLOOKUP(F22,SortLookup!$A$7:$B$11,2,FALSE))</f>
        <v>2</v>
      </c>
      <c r="K22" s="58" t="s">
        <v>167</v>
      </c>
      <c r="L22" s="59"/>
      <c r="M22" s="36"/>
      <c r="N22" s="37">
        <f t="shared" si="3"/>
        <v>0</v>
      </c>
      <c r="O22" s="60"/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/>
      <c r="AC22" s="26"/>
      <c r="AD22" s="23"/>
      <c r="AE22" s="45" t="s">
        <v>133</v>
      </c>
      <c r="AF22" s="31">
        <v>27.13</v>
      </c>
      <c r="AG22" s="28"/>
      <c r="AH22" s="28"/>
      <c r="AI22" s="28"/>
      <c r="AJ22" s="29">
        <v>8</v>
      </c>
      <c r="AK22" s="29">
        <v>1</v>
      </c>
      <c r="AL22" s="29">
        <v>0</v>
      </c>
      <c r="AM22" s="29">
        <v>0</v>
      </c>
      <c r="AN22" s="30">
        <v>0</v>
      </c>
      <c r="AO22" s="27">
        <f t="shared" si="9"/>
        <v>27.13</v>
      </c>
      <c r="AP22" s="26">
        <f t="shared" si="10"/>
        <v>8</v>
      </c>
      <c r="AQ22" s="23">
        <f t="shared" si="11"/>
        <v>3</v>
      </c>
      <c r="AR22" s="45">
        <f t="shared" si="12"/>
        <v>38.130000000000003</v>
      </c>
      <c r="AS22" s="31">
        <v>38.28</v>
      </c>
      <c r="AT22" s="28"/>
      <c r="AU22" s="28"/>
      <c r="AV22" s="29">
        <v>4</v>
      </c>
      <c r="AW22" s="29">
        <v>0</v>
      </c>
      <c r="AX22" s="29">
        <v>0</v>
      </c>
      <c r="AY22" s="29">
        <v>0</v>
      </c>
      <c r="AZ22" s="30">
        <v>0</v>
      </c>
      <c r="BA22" s="27">
        <f t="shared" si="13"/>
        <v>38.28</v>
      </c>
      <c r="BB22" s="26">
        <f t="shared" si="14"/>
        <v>4</v>
      </c>
      <c r="BC22" s="23">
        <f t="shared" si="15"/>
        <v>0</v>
      </c>
      <c r="BD22" s="45">
        <f t="shared" si="16"/>
        <v>42.28</v>
      </c>
      <c r="BE22" s="27"/>
      <c r="BF22" s="43"/>
      <c r="BG22" s="29"/>
      <c r="BH22" s="29"/>
      <c r="BI22" s="29"/>
      <c r="BJ22" s="29"/>
      <c r="BK22" s="30"/>
      <c r="BL22" s="40">
        <f t="shared" si="17"/>
        <v>0</v>
      </c>
      <c r="BM22" s="37">
        <f t="shared" si="18"/>
        <v>0</v>
      </c>
      <c r="BN22" s="36">
        <f t="shared" si="19"/>
        <v>0</v>
      </c>
      <c r="BO22" s="35">
        <f t="shared" si="20"/>
        <v>0</v>
      </c>
      <c r="BP22" s="31">
        <v>66.48</v>
      </c>
      <c r="BQ22" s="28"/>
      <c r="BR22" s="28"/>
      <c r="BS22" s="28"/>
      <c r="BT22" s="29">
        <v>18</v>
      </c>
      <c r="BU22" s="29">
        <v>0</v>
      </c>
      <c r="BV22" s="29">
        <v>0</v>
      </c>
      <c r="BW22" s="29">
        <v>0</v>
      </c>
      <c r="BX22" s="30">
        <v>0</v>
      </c>
      <c r="BY22" s="27">
        <f t="shared" si="21"/>
        <v>66.48</v>
      </c>
      <c r="BZ22" s="26">
        <f t="shared" si="22"/>
        <v>18</v>
      </c>
      <c r="CA22" s="32">
        <f t="shared" si="23"/>
        <v>0</v>
      </c>
      <c r="CB22" s="72">
        <f t="shared" si="24"/>
        <v>84.48</v>
      </c>
      <c r="CC22" s="31">
        <v>31.11</v>
      </c>
      <c r="CD22" s="28"/>
      <c r="CE22" s="29">
        <v>9</v>
      </c>
      <c r="CF22" s="29">
        <v>0</v>
      </c>
      <c r="CG22" s="29">
        <v>0</v>
      </c>
      <c r="CH22" s="29">
        <v>0</v>
      </c>
      <c r="CI22" s="30">
        <v>0</v>
      </c>
      <c r="CJ22" s="27">
        <f t="shared" si="25"/>
        <v>31.11</v>
      </c>
      <c r="CK22" s="26">
        <f t="shared" si="26"/>
        <v>9</v>
      </c>
      <c r="CL22" s="23">
        <f t="shared" si="27"/>
        <v>0</v>
      </c>
      <c r="CM22" s="45">
        <f t="shared" si="28"/>
        <v>40.11</v>
      </c>
      <c r="IL22" s="79"/>
    </row>
    <row r="23" spans="1:283" s="4" customFormat="1" ht="3" customHeight="1" x14ac:dyDescent="0.25">
      <c r="A23" s="138"/>
      <c r="B23" s="139"/>
      <c r="C23" s="140"/>
      <c r="D23" s="141"/>
      <c r="E23" s="141"/>
      <c r="F23" s="142"/>
      <c r="G23" s="143"/>
      <c r="H23" s="144"/>
      <c r="I23" s="145"/>
      <c r="J23" s="146"/>
      <c r="K23" s="147"/>
      <c r="L23" s="148"/>
      <c r="M23" s="149"/>
      <c r="N23" s="150"/>
      <c r="O23" s="151"/>
      <c r="P23" s="152"/>
      <c r="Q23" s="153"/>
      <c r="R23" s="153"/>
      <c r="S23" s="153"/>
      <c r="T23" s="153"/>
      <c r="U23" s="153"/>
      <c r="V23" s="153"/>
      <c r="W23" s="154"/>
      <c r="X23" s="154"/>
      <c r="Y23" s="154"/>
      <c r="Z23" s="154"/>
      <c r="AA23" s="155"/>
      <c r="AB23" s="156"/>
      <c r="AC23" s="157"/>
      <c r="AD23" s="158"/>
      <c r="AE23" s="159"/>
      <c r="AF23" s="152"/>
      <c r="AG23" s="153"/>
      <c r="AH23" s="153"/>
      <c r="AI23" s="153"/>
      <c r="AJ23" s="154"/>
      <c r="AK23" s="154"/>
      <c r="AL23" s="154"/>
      <c r="AM23" s="154"/>
      <c r="AN23" s="155"/>
      <c r="AO23" s="156"/>
      <c r="AP23" s="157"/>
      <c r="AQ23" s="158"/>
      <c r="AR23" s="159"/>
      <c r="AS23" s="152"/>
      <c r="AT23" s="153"/>
      <c r="AU23" s="153"/>
      <c r="AV23" s="154"/>
      <c r="AW23" s="154"/>
      <c r="AX23" s="154"/>
      <c r="AY23" s="154"/>
      <c r="AZ23" s="155"/>
      <c r="BA23" s="156"/>
      <c r="BB23" s="157"/>
      <c r="BC23" s="158"/>
      <c r="BD23" s="159"/>
      <c r="BE23" s="156"/>
      <c r="BF23" s="175"/>
      <c r="BG23" s="154"/>
      <c r="BH23" s="154"/>
      <c r="BI23" s="154"/>
      <c r="BJ23" s="154"/>
      <c r="BK23" s="155"/>
      <c r="BL23" s="176"/>
      <c r="BM23" s="150"/>
      <c r="BN23" s="149"/>
      <c r="BO23" s="177"/>
      <c r="BP23" s="152"/>
      <c r="BQ23" s="153"/>
      <c r="BR23" s="153"/>
      <c r="BS23" s="153"/>
      <c r="BT23" s="154"/>
      <c r="BU23" s="154"/>
      <c r="BV23" s="154"/>
      <c r="BW23" s="154"/>
      <c r="BX23" s="155"/>
      <c r="BY23" s="156"/>
      <c r="BZ23" s="157"/>
      <c r="CA23" s="178"/>
      <c r="CB23" s="179"/>
      <c r="CC23" s="152"/>
      <c r="CD23" s="153"/>
      <c r="CE23" s="154"/>
      <c r="CF23" s="154"/>
      <c r="CG23" s="154"/>
      <c r="CH23" s="154"/>
      <c r="CI23" s="155"/>
      <c r="CJ23" s="156"/>
      <c r="CK23" s="157"/>
      <c r="CL23" s="158"/>
      <c r="CM23" s="159"/>
      <c r="IL23" s="79"/>
    </row>
    <row r="24" spans="1:283" s="4" customFormat="1" x14ac:dyDescent="0.25">
      <c r="A24" s="33">
        <v>1</v>
      </c>
      <c r="B24" s="63" t="s">
        <v>175</v>
      </c>
      <c r="C24" s="25"/>
      <c r="D24" s="64"/>
      <c r="E24" s="64" t="s">
        <v>16</v>
      </c>
      <c r="F24" s="65" t="s">
        <v>20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>
        <f>IF(ISNA(VLOOKUP(E24,SortLookup!$A$1:$B$5,2,FALSE))," ",VLOOKUP(E24,SortLookup!$A$1:$B$5,2,FALSE))</f>
        <v>1</v>
      </c>
      <c r="J24" s="22">
        <f>IF(ISNA(VLOOKUP(F24,SortLookup!$A$7:$B$11,2,FALSE))," ",VLOOKUP(F24,SortLookup!$A$7:$B$11,2,FALSE))</f>
        <v>1</v>
      </c>
      <c r="K24" s="58">
        <f t="shared" ref="K24:K37" si="29">L24+M24+O24</f>
        <v>125.87</v>
      </c>
      <c r="L24" s="59">
        <f t="shared" ref="L24:L37" si="30">AB24+AO24+BA24+BL24+BY24+CJ24+CU24+DF24+DQ24+EB24+EM24+EX24+FI24+FT24+GE24+GP24+HA24+HL24+HW24+IH24</f>
        <v>103.87</v>
      </c>
      <c r="M24" s="36">
        <f t="shared" ref="M24:M37" si="31">AD24+AQ24+BC24+BN24+CA24+CL24+CW24+DH24+DS24+ED24+EO24+EZ24+FK24+FV24+GG24+GR24+HC24+HN24+HY24+IJ24</f>
        <v>0</v>
      </c>
      <c r="N24" s="37">
        <f t="shared" ref="N24:N37" si="32">O24</f>
        <v>22</v>
      </c>
      <c r="O24" s="60">
        <f t="shared" ref="O24:O37" si="33">W24+AJ24+AV24+BG24+BT24+CE24+CP24+DA24+DL24+DW24+EH24+ES24+FD24+FO24+FZ24+GK24+GV24+HG24+HR24+IC24</f>
        <v>22</v>
      </c>
      <c r="P24" s="31">
        <v>7.78</v>
      </c>
      <c r="Q24" s="28"/>
      <c r="R24" s="28"/>
      <c r="S24" s="28"/>
      <c r="T24" s="28"/>
      <c r="U24" s="28"/>
      <c r="V24" s="28"/>
      <c r="W24" s="29">
        <v>1</v>
      </c>
      <c r="X24" s="29">
        <v>0</v>
      </c>
      <c r="Y24" s="29">
        <v>0</v>
      </c>
      <c r="Z24" s="29">
        <v>0</v>
      </c>
      <c r="AA24" s="30">
        <v>0</v>
      </c>
      <c r="AB24" s="27">
        <f t="shared" ref="AB24:AB37" si="34">P24+Q24+R24+S24+T24+U24+V24</f>
        <v>7.78</v>
      </c>
      <c r="AC24" s="26">
        <f t="shared" ref="AC24:AC37" si="35">W24</f>
        <v>1</v>
      </c>
      <c r="AD24" s="23">
        <f t="shared" ref="AD24:AD37" si="36">(X24*3)+(Y24*10)+(Z24*5)+(AA24*20)</f>
        <v>0</v>
      </c>
      <c r="AE24" s="45">
        <f t="shared" ref="AE24:AE37" si="37">AB24+AC24+AD24</f>
        <v>8.7799999999999994</v>
      </c>
      <c r="AF24" s="31">
        <v>21.47</v>
      </c>
      <c r="AG24" s="28"/>
      <c r="AH24" s="28"/>
      <c r="AI24" s="28"/>
      <c r="AJ24" s="29">
        <v>4</v>
      </c>
      <c r="AK24" s="29">
        <v>0</v>
      </c>
      <c r="AL24" s="29">
        <v>0</v>
      </c>
      <c r="AM24" s="29">
        <v>0</v>
      </c>
      <c r="AN24" s="30">
        <v>0</v>
      </c>
      <c r="AO24" s="27">
        <f t="shared" ref="AO24:AO37" si="38">AF24+AG24+AH24+AI24</f>
        <v>21.47</v>
      </c>
      <c r="AP24" s="26">
        <f t="shared" ref="AP24:AP37" si="39">AJ24</f>
        <v>4</v>
      </c>
      <c r="AQ24" s="23">
        <f t="shared" ref="AQ24:AQ37" si="40">(AK24*3)+(AL24*10)+(AM24*5)+(AN24*20)</f>
        <v>0</v>
      </c>
      <c r="AR24" s="45">
        <f t="shared" ref="AR24:AR37" si="41">AO24+AP24+AQ24</f>
        <v>25.47</v>
      </c>
      <c r="AS24" s="31">
        <v>17.899999999999999</v>
      </c>
      <c r="AT24" s="28"/>
      <c r="AU24" s="28"/>
      <c r="AV24" s="29">
        <v>4</v>
      </c>
      <c r="AW24" s="29">
        <v>0</v>
      </c>
      <c r="AX24" s="29">
        <v>0</v>
      </c>
      <c r="AY24" s="29">
        <v>0</v>
      </c>
      <c r="AZ24" s="30">
        <v>0</v>
      </c>
      <c r="BA24" s="27">
        <f t="shared" ref="BA24:BA37" si="42">AS24+AT24+AU24</f>
        <v>17.899999999999999</v>
      </c>
      <c r="BB24" s="26">
        <f t="shared" ref="BB24:BB37" si="43">AV24</f>
        <v>4</v>
      </c>
      <c r="BC24" s="23">
        <f t="shared" ref="BC24:BC37" si="44">(AW24*3)+(AX24*10)+(AY24*5)+(AZ24*20)</f>
        <v>0</v>
      </c>
      <c r="BD24" s="45">
        <f t="shared" ref="BD24:BD37" si="45">BA24+BB24+BC24</f>
        <v>21.9</v>
      </c>
      <c r="BE24" s="27"/>
      <c r="BF24" s="43"/>
      <c r="BG24" s="29"/>
      <c r="BH24" s="29"/>
      <c r="BI24" s="29"/>
      <c r="BJ24" s="29"/>
      <c r="BK24" s="30"/>
      <c r="BL24" s="40">
        <f t="shared" ref="BL24:BL37" si="46">BE24+BF24</f>
        <v>0</v>
      </c>
      <c r="BM24" s="37">
        <f t="shared" ref="BM24:BM37" si="47">BG24/2</f>
        <v>0</v>
      </c>
      <c r="BN24" s="36">
        <f t="shared" ref="BN24:BN37" si="48">(BH24*3)+(BI24*5)+(BJ24*5)+(BK24*20)</f>
        <v>0</v>
      </c>
      <c r="BO24" s="35">
        <f t="shared" ref="BO24:BO37" si="49">BL24+BM24+BN24</f>
        <v>0</v>
      </c>
      <c r="BP24" s="31">
        <v>35.32</v>
      </c>
      <c r="BQ24" s="28"/>
      <c r="BR24" s="28"/>
      <c r="BS24" s="28"/>
      <c r="BT24" s="29">
        <v>5</v>
      </c>
      <c r="BU24" s="29">
        <v>0</v>
      </c>
      <c r="BV24" s="29">
        <v>0</v>
      </c>
      <c r="BW24" s="29">
        <v>0</v>
      </c>
      <c r="BX24" s="30">
        <v>0</v>
      </c>
      <c r="BY24" s="27">
        <f t="shared" ref="BY24:BY37" si="50">BP24+BQ24+BR24+BS24</f>
        <v>35.32</v>
      </c>
      <c r="BZ24" s="26">
        <f t="shared" ref="BZ24:BZ37" si="51">BT24</f>
        <v>5</v>
      </c>
      <c r="CA24" s="32">
        <f t="shared" ref="CA24:CA37" si="52">(BU24*3)+(BV24*10)+(BW24*5)+(BX24*20)</f>
        <v>0</v>
      </c>
      <c r="CB24" s="72">
        <f t="shared" ref="CB24:CB37" si="53">BY24+BZ24+CA24</f>
        <v>40.32</v>
      </c>
      <c r="CC24" s="31">
        <v>21.4</v>
      </c>
      <c r="CD24" s="28"/>
      <c r="CE24" s="29">
        <v>8</v>
      </c>
      <c r="CF24" s="29">
        <v>0</v>
      </c>
      <c r="CG24" s="29">
        <v>0</v>
      </c>
      <c r="CH24" s="29">
        <v>0</v>
      </c>
      <c r="CI24" s="30">
        <v>0</v>
      </c>
      <c r="CJ24" s="27">
        <f t="shared" ref="CJ24:CJ37" si="54">CC24+CD24</f>
        <v>21.4</v>
      </c>
      <c r="CK24" s="26">
        <f t="shared" ref="CK24:CK37" si="55">CE24</f>
        <v>8</v>
      </c>
      <c r="CL24" s="23">
        <f t="shared" ref="CL24:CL37" si="56">(CF24*3)+(CG24*10)+(CH24*5)+(CI24*20)</f>
        <v>0</v>
      </c>
      <c r="CM24" s="45">
        <f t="shared" ref="CM24:CM37" si="57">CJ24+CK24+CL24</f>
        <v>29.4</v>
      </c>
      <c r="IL24" s="79"/>
      <c r="IO24"/>
      <c r="IP24"/>
    </row>
    <row r="25" spans="1:283" s="4" customFormat="1" x14ac:dyDescent="0.25">
      <c r="A25" s="33">
        <v>2</v>
      </c>
      <c r="B25" s="63" t="s">
        <v>157</v>
      </c>
      <c r="C25" s="25"/>
      <c r="D25" s="64"/>
      <c r="E25" s="64" t="s">
        <v>16</v>
      </c>
      <c r="F25" s="65" t="s">
        <v>19</v>
      </c>
      <c r="G25" s="24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>
        <f>IF(ISNA(VLOOKUP(E25,SortLookup!$A$1:$B$5,2,FALSE))," ",VLOOKUP(E25,SortLookup!$A$1:$B$5,2,FALSE))</f>
        <v>1</v>
      </c>
      <c r="J25" s="22">
        <f>IF(ISNA(VLOOKUP(F25,SortLookup!$A$7:$B$11,2,FALSE))," ",VLOOKUP(F25,SortLookup!$A$7:$B$11,2,FALSE))</f>
        <v>0</v>
      </c>
      <c r="K25" s="58">
        <f t="shared" si="29"/>
        <v>126.83</v>
      </c>
      <c r="L25" s="59">
        <f t="shared" si="30"/>
        <v>93.83</v>
      </c>
      <c r="M25" s="36">
        <f t="shared" si="31"/>
        <v>5</v>
      </c>
      <c r="N25" s="37">
        <f t="shared" si="32"/>
        <v>28</v>
      </c>
      <c r="O25" s="60">
        <f t="shared" si="33"/>
        <v>28</v>
      </c>
      <c r="P25" s="31">
        <v>13.5</v>
      </c>
      <c r="Q25" s="28"/>
      <c r="R25" s="28"/>
      <c r="S25" s="28"/>
      <c r="T25" s="28"/>
      <c r="U25" s="28"/>
      <c r="V25" s="28"/>
      <c r="W25" s="29">
        <v>0</v>
      </c>
      <c r="X25" s="29">
        <v>0</v>
      </c>
      <c r="Y25" s="29">
        <v>0</v>
      </c>
      <c r="Z25" s="29">
        <v>0</v>
      </c>
      <c r="AA25" s="30">
        <v>0</v>
      </c>
      <c r="AB25" s="27">
        <f t="shared" si="34"/>
        <v>13.5</v>
      </c>
      <c r="AC25" s="26">
        <f t="shared" si="35"/>
        <v>0</v>
      </c>
      <c r="AD25" s="23">
        <f t="shared" si="36"/>
        <v>0</v>
      </c>
      <c r="AE25" s="45">
        <f t="shared" si="37"/>
        <v>13.5</v>
      </c>
      <c r="AF25" s="31">
        <v>14</v>
      </c>
      <c r="AG25" s="28"/>
      <c r="AH25" s="28"/>
      <c r="AI25" s="28"/>
      <c r="AJ25" s="29">
        <v>12</v>
      </c>
      <c r="AK25" s="29">
        <v>0</v>
      </c>
      <c r="AL25" s="29">
        <v>0</v>
      </c>
      <c r="AM25" s="29">
        <v>0</v>
      </c>
      <c r="AN25" s="30">
        <v>0</v>
      </c>
      <c r="AO25" s="27">
        <f t="shared" si="38"/>
        <v>14</v>
      </c>
      <c r="AP25" s="26">
        <f t="shared" si="39"/>
        <v>12</v>
      </c>
      <c r="AQ25" s="23">
        <f t="shared" si="40"/>
        <v>0</v>
      </c>
      <c r="AR25" s="45">
        <f t="shared" si="41"/>
        <v>26</v>
      </c>
      <c r="AS25" s="31">
        <v>15.82</v>
      </c>
      <c r="AT25" s="28"/>
      <c r="AU25" s="28"/>
      <c r="AV25" s="29">
        <v>7</v>
      </c>
      <c r="AW25" s="29">
        <v>0</v>
      </c>
      <c r="AX25" s="29">
        <v>0</v>
      </c>
      <c r="AY25" s="29">
        <v>1</v>
      </c>
      <c r="AZ25" s="30">
        <v>0</v>
      </c>
      <c r="BA25" s="27">
        <f t="shared" si="42"/>
        <v>15.82</v>
      </c>
      <c r="BB25" s="26">
        <f t="shared" si="43"/>
        <v>7</v>
      </c>
      <c r="BC25" s="23">
        <f t="shared" si="44"/>
        <v>5</v>
      </c>
      <c r="BD25" s="45">
        <f t="shared" si="45"/>
        <v>27.82</v>
      </c>
      <c r="BE25" s="27"/>
      <c r="BF25" s="43"/>
      <c r="BG25" s="29"/>
      <c r="BH25" s="29"/>
      <c r="BI25" s="29"/>
      <c r="BJ25" s="29"/>
      <c r="BK25" s="30"/>
      <c r="BL25" s="40">
        <f t="shared" si="46"/>
        <v>0</v>
      </c>
      <c r="BM25" s="37">
        <f t="shared" si="47"/>
        <v>0</v>
      </c>
      <c r="BN25" s="36">
        <f t="shared" si="48"/>
        <v>0</v>
      </c>
      <c r="BO25" s="35">
        <f t="shared" si="49"/>
        <v>0</v>
      </c>
      <c r="BP25" s="31">
        <v>33.85</v>
      </c>
      <c r="BQ25" s="28"/>
      <c r="BR25" s="28"/>
      <c r="BS25" s="28"/>
      <c r="BT25" s="29">
        <v>5</v>
      </c>
      <c r="BU25" s="29">
        <v>0</v>
      </c>
      <c r="BV25" s="29">
        <v>0</v>
      </c>
      <c r="BW25" s="29">
        <v>0</v>
      </c>
      <c r="BX25" s="30">
        <v>0</v>
      </c>
      <c r="BY25" s="27">
        <f t="shared" si="50"/>
        <v>33.85</v>
      </c>
      <c r="BZ25" s="26">
        <f t="shared" si="51"/>
        <v>5</v>
      </c>
      <c r="CA25" s="32">
        <f t="shared" si="52"/>
        <v>0</v>
      </c>
      <c r="CB25" s="72">
        <f t="shared" si="53"/>
        <v>38.85</v>
      </c>
      <c r="CC25" s="31">
        <v>16.66</v>
      </c>
      <c r="CD25" s="28"/>
      <c r="CE25" s="29">
        <v>4</v>
      </c>
      <c r="CF25" s="29">
        <v>0</v>
      </c>
      <c r="CG25" s="29">
        <v>0</v>
      </c>
      <c r="CH25" s="29">
        <v>0</v>
      </c>
      <c r="CI25" s="30">
        <v>0</v>
      </c>
      <c r="CJ25" s="27">
        <f t="shared" si="54"/>
        <v>16.66</v>
      </c>
      <c r="CK25" s="26">
        <f t="shared" si="55"/>
        <v>4</v>
      </c>
      <c r="CL25" s="23">
        <f t="shared" si="56"/>
        <v>0</v>
      </c>
      <c r="CM25" s="45">
        <f t="shared" si="57"/>
        <v>20.66</v>
      </c>
      <c r="IL25" s="79"/>
    </row>
    <row r="26" spans="1:283" s="4" customFormat="1" x14ac:dyDescent="0.25">
      <c r="A26" s="33">
        <v>3</v>
      </c>
      <c r="B26" s="63" t="s">
        <v>149</v>
      </c>
      <c r="C26" s="25"/>
      <c r="D26" s="64"/>
      <c r="E26" s="64" t="s">
        <v>16</v>
      </c>
      <c r="F26" s="65" t="s">
        <v>21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>
        <f>IF(ISNA(VLOOKUP(E26,SortLookup!$A$1:$B$5,2,FALSE))," ",VLOOKUP(E26,SortLookup!$A$1:$B$5,2,FALSE))</f>
        <v>1</v>
      </c>
      <c r="J26" s="22">
        <f>IF(ISNA(VLOOKUP(F26,SortLookup!$A$7:$B$11,2,FALSE))," ",VLOOKUP(F26,SortLookup!$A$7:$B$11,2,FALSE))</f>
        <v>2</v>
      </c>
      <c r="K26" s="58">
        <f t="shared" si="29"/>
        <v>150.96</v>
      </c>
      <c r="L26" s="59">
        <f t="shared" si="30"/>
        <v>107.96</v>
      </c>
      <c r="M26" s="36">
        <f t="shared" si="31"/>
        <v>10</v>
      </c>
      <c r="N26" s="37">
        <f t="shared" si="32"/>
        <v>33</v>
      </c>
      <c r="O26" s="60">
        <f t="shared" si="33"/>
        <v>33</v>
      </c>
      <c r="P26" s="31">
        <v>11.56</v>
      </c>
      <c r="Q26" s="28"/>
      <c r="R26" s="28"/>
      <c r="S26" s="28"/>
      <c r="T26" s="28"/>
      <c r="U26" s="28"/>
      <c r="V26" s="28"/>
      <c r="W26" s="29">
        <v>2</v>
      </c>
      <c r="X26" s="29">
        <v>0</v>
      </c>
      <c r="Y26" s="29">
        <v>0</v>
      </c>
      <c r="Z26" s="29">
        <v>0</v>
      </c>
      <c r="AA26" s="30">
        <v>0</v>
      </c>
      <c r="AB26" s="27">
        <f t="shared" si="34"/>
        <v>11.56</v>
      </c>
      <c r="AC26" s="26">
        <f t="shared" si="35"/>
        <v>2</v>
      </c>
      <c r="AD26" s="23">
        <f t="shared" si="36"/>
        <v>0</v>
      </c>
      <c r="AE26" s="45">
        <f t="shared" si="37"/>
        <v>13.56</v>
      </c>
      <c r="AF26" s="31">
        <v>16.54</v>
      </c>
      <c r="AG26" s="28"/>
      <c r="AH26" s="28"/>
      <c r="AI26" s="28"/>
      <c r="AJ26" s="29">
        <v>11</v>
      </c>
      <c r="AK26" s="29">
        <v>0</v>
      </c>
      <c r="AL26" s="29">
        <v>0</v>
      </c>
      <c r="AM26" s="29">
        <v>0</v>
      </c>
      <c r="AN26" s="30">
        <v>0</v>
      </c>
      <c r="AO26" s="27">
        <f t="shared" si="38"/>
        <v>16.54</v>
      </c>
      <c r="AP26" s="26">
        <f t="shared" si="39"/>
        <v>11</v>
      </c>
      <c r="AQ26" s="23">
        <f t="shared" si="40"/>
        <v>0</v>
      </c>
      <c r="AR26" s="45">
        <f t="shared" si="41"/>
        <v>27.54</v>
      </c>
      <c r="AS26" s="31">
        <v>20.38</v>
      </c>
      <c r="AT26" s="28"/>
      <c r="AU26" s="28"/>
      <c r="AV26" s="29">
        <v>6</v>
      </c>
      <c r="AW26" s="29">
        <v>0</v>
      </c>
      <c r="AX26" s="29">
        <v>0</v>
      </c>
      <c r="AY26" s="29">
        <v>2</v>
      </c>
      <c r="AZ26" s="30">
        <v>0</v>
      </c>
      <c r="BA26" s="27">
        <f t="shared" si="42"/>
        <v>20.38</v>
      </c>
      <c r="BB26" s="26">
        <f t="shared" si="43"/>
        <v>6</v>
      </c>
      <c r="BC26" s="23">
        <f t="shared" si="44"/>
        <v>10</v>
      </c>
      <c r="BD26" s="45">
        <f t="shared" si="45"/>
        <v>36.380000000000003</v>
      </c>
      <c r="BE26" s="27"/>
      <c r="BF26" s="43"/>
      <c r="BG26" s="29"/>
      <c r="BH26" s="29"/>
      <c r="BI26" s="29"/>
      <c r="BJ26" s="29"/>
      <c r="BK26" s="30"/>
      <c r="BL26" s="40">
        <f t="shared" si="46"/>
        <v>0</v>
      </c>
      <c r="BM26" s="37">
        <f t="shared" si="47"/>
        <v>0</v>
      </c>
      <c r="BN26" s="36">
        <f t="shared" si="48"/>
        <v>0</v>
      </c>
      <c r="BO26" s="35">
        <f t="shared" si="49"/>
        <v>0</v>
      </c>
      <c r="BP26" s="31">
        <v>33.26</v>
      </c>
      <c r="BQ26" s="28"/>
      <c r="BR26" s="28"/>
      <c r="BS26" s="28"/>
      <c r="BT26" s="29">
        <v>6</v>
      </c>
      <c r="BU26" s="29">
        <v>0</v>
      </c>
      <c r="BV26" s="29">
        <v>0</v>
      </c>
      <c r="BW26" s="29">
        <v>0</v>
      </c>
      <c r="BX26" s="30">
        <v>0</v>
      </c>
      <c r="BY26" s="27">
        <f t="shared" si="50"/>
        <v>33.26</v>
      </c>
      <c r="BZ26" s="26">
        <f t="shared" si="51"/>
        <v>6</v>
      </c>
      <c r="CA26" s="32">
        <f t="shared" si="52"/>
        <v>0</v>
      </c>
      <c r="CB26" s="72">
        <f t="shared" si="53"/>
        <v>39.26</v>
      </c>
      <c r="CC26" s="31">
        <v>26.22</v>
      </c>
      <c r="CD26" s="28"/>
      <c r="CE26" s="29">
        <v>8</v>
      </c>
      <c r="CF26" s="29">
        <v>0</v>
      </c>
      <c r="CG26" s="29">
        <v>0</v>
      </c>
      <c r="CH26" s="29">
        <v>0</v>
      </c>
      <c r="CI26" s="30">
        <v>0</v>
      </c>
      <c r="CJ26" s="27">
        <f t="shared" si="54"/>
        <v>26.22</v>
      </c>
      <c r="CK26" s="26">
        <f t="shared" si="55"/>
        <v>8</v>
      </c>
      <c r="CL26" s="23">
        <f t="shared" si="56"/>
        <v>0</v>
      </c>
      <c r="CM26" s="45">
        <f t="shared" si="57"/>
        <v>34.22</v>
      </c>
      <c r="CN26"/>
      <c r="CO26"/>
      <c r="CP26"/>
      <c r="CQ26"/>
      <c r="CR26"/>
      <c r="CS26"/>
      <c r="CT26"/>
      <c r="CW26"/>
      <c r="CZ26"/>
      <c r="DA26"/>
      <c r="DB26"/>
      <c r="DC26"/>
      <c r="DD26"/>
      <c r="DE26"/>
      <c r="DH26"/>
      <c r="DK26"/>
      <c r="DL26"/>
      <c r="DM26"/>
      <c r="DN26"/>
      <c r="DO26"/>
      <c r="DP26"/>
      <c r="DS26"/>
      <c r="DV26"/>
      <c r="DW26"/>
      <c r="DX26"/>
      <c r="DY26"/>
      <c r="DZ26"/>
      <c r="EA26"/>
      <c r="ED26"/>
      <c r="EG26"/>
      <c r="EH26"/>
      <c r="EI26"/>
      <c r="EJ26"/>
      <c r="EK26"/>
      <c r="EL26"/>
      <c r="EO26"/>
      <c r="ER26"/>
      <c r="ES26"/>
      <c r="ET26"/>
      <c r="EU26"/>
      <c r="EV26"/>
      <c r="EW26"/>
      <c r="EZ26"/>
      <c r="FC26"/>
      <c r="FD26"/>
      <c r="FE26"/>
      <c r="FF26"/>
      <c r="FG26"/>
      <c r="FH26"/>
      <c r="FK26"/>
      <c r="FN26"/>
      <c r="FO26"/>
      <c r="FP26"/>
      <c r="FQ26"/>
      <c r="FR26"/>
      <c r="FS26"/>
      <c r="FV26"/>
      <c r="FY26"/>
      <c r="FZ26"/>
      <c r="GA26"/>
      <c r="GB26"/>
      <c r="GC26"/>
      <c r="GD26"/>
      <c r="GG26"/>
      <c r="GJ26"/>
      <c r="GK26"/>
      <c r="GL26"/>
      <c r="GM26"/>
      <c r="GN26"/>
      <c r="GO26"/>
      <c r="GR26"/>
      <c r="GU26"/>
      <c r="GV26"/>
      <c r="GW26"/>
      <c r="GX26"/>
      <c r="GY26"/>
      <c r="GZ26"/>
      <c r="HC26"/>
      <c r="HF26"/>
      <c r="HG26"/>
      <c r="HH26"/>
      <c r="HI26"/>
      <c r="HJ26"/>
      <c r="HK26"/>
      <c r="HN26"/>
      <c r="HQ26"/>
      <c r="HR26"/>
      <c r="HS26"/>
      <c r="HT26"/>
      <c r="HU26"/>
      <c r="HV26"/>
      <c r="HY26"/>
      <c r="IB26"/>
      <c r="IC26"/>
      <c r="ID26"/>
      <c r="IE26"/>
      <c r="IF26"/>
      <c r="IG26"/>
      <c r="IJ26"/>
      <c r="IK26"/>
      <c r="IL26" s="79"/>
    </row>
    <row r="27" spans="1:283" s="4" customFormat="1" x14ac:dyDescent="0.25">
      <c r="A27" s="33">
        <v>4</v>
      </c>
      <c r="B27" s="63" t="s">
        <v>151</v>
      </c>
      <c r="C27" s="25"/>
      <c r="D27" s="64" t="s">
        <v>112</v>
      </c>
      <c r="E27" s="64" t="s">
        <v>16</v>
      </c>
      <c r="F27" s="65" t="s">
        <v>100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>
        <f>IF(ISNA(VLOOKUP(E27,SortLookup!$A$1:$B$5,2,FALSE))," ",VLOOKUP(E27,SortLookup!$A$1:$B$5,2,FALSE))</f>
        <v>1</v>
      </c>
      <c r="J27" s="22" t="str">
        <f>IF(ISNA(VLOOKUP(F27,SortLookup!$A$7:$B$11,2,FALSE))," ",VLOOKUP(F27,SortLookup!$A$7:$B$11,2,FALSE))</f>
        <v xml:space="preserve"> </v>
      </c>
      <c r="K27" s="58">
        <f t="shared" si="29"/>
        <v>158.11000000000001</v>
      </c>
      <c r="L27" s="59">
        <f t="shared" si="30"/>
        <v>104.11</v>
      </c>
      <c r="M27" s="36">
        <f t="shared" si="31"/>
        <v>5</v>
      </c>
      <c r="N27" s="37">
        <f t="shared" si="32"/>
        <v>49</v>
      </c>
      <c r="O27" s="60">
        <f t="shared" si="33"/>
        <v>49</v>
      </c>
      <c r="P27" s="31">
        <v>9.59</v>
      </c>
      <c r="Q27" s="28"/>
      <c r="R27" s="28"/>
      <c r="S27" s="28"/>
      <c r="T27" s="28"/>
      <c r="U27" s="28"/>
      <c r="V27" s="28"/>
      <c r="W27" s="29">
        <v>26</v>
      </c>
      <c r="X27" s="29">
        <v>0</v>
      </c>
      <c r="Y27" s="29">
        <v>0</v>
      </c>
      <c r="Z27" s="29">
        <v>0</v>
      </c>
      <c r="AA27" s="30">
        <v>0</v>
      </c>
      <c r="AB27" s="27">
        <f t="shared" si="34"/>
        <v>9.59</v>
      </c>
      <c r="AC27" s="26">
        <f t="shared" si="35"/>
        <v>26</v>
      </c>
      <c r="AD27" s="23">
        <f t="shared" si="36"/>
        <v>0</v>
      </c>
      <c r="AE27" s="45">
        <f t="shared" si="37"/>
        <v>35.590000000000003</v>
      </c>
      <c r="AF27" s="31">
        <v>17.36</v>
      </c>
      <c r="AG27" s="28"/>
      <c r="AH27" s="28"/>
      <c r="AI27" s="28"/>
      <c r="AJ27" s="29">
        <v>3</v>
      </c>
      <c r="AK27" s="29">
        <v>0</v>
      </c>
      <c r="AL27" s="29">
        <v>0</v>
      </c>
      <c r="AM27" s="29">
        <v>0</v>
      </c>
      <c r="AN27" s="30">
        <v>0</v>
      </c>
      <c r="AO27" s="27">
        <f t="shared" si="38"/>
        <v>17.36</v>
      </c>
      <c r="AP27" s="26">
        <f t="shared" si="39"/>
        <v>3</v>
      </c>
      <c r="AQ27" s="23">
        <f t="shared" si="40"/>
        <v>0</v>
      </c>
      <c r="AR27" s="45">
        <f t="shared" si="41"/>
        <v>20.36</v>
      </c>
      <c r="AS27" s="31">
        <v>19.739999999999998</v>
      </c>
      <c r="AT27" s="28"/>
      <c r="AU27" s="28"/>
      <c r="AV27" s="29">
        <v>4</v>
      </c>
      <c r="AW27" s="29">
        <v>0</v>
      </c>
      <c r="AX27" s="29">
        <v>0</v>
      </c>
      <c r="AY27" s="29">
        <v>1</v>
      </c>
      <c r="AZ27" s="30">
        <v>0</v>
      </c>
      <c r="BA27" s="27">
        <f t="shared" si="42"/>
        <v>19.739999999999998</v>
      </c>
      <c r="BB27" s="26">
        <f t="shared" si="43"/>
        <v>4</v>
      </c>
      <c r="BC27" s="23">
        <f t="shared" si="44"/>
        <v>5</v>
      </c>
      <c r="BD27" s="45">
        <f t="shared" si="45"/>
        <v>28.74</v>
      </c>
      <c r="BE27" s="27"/>
      <c r="BF27" s="43"/>
      <c r="BG27" s="29"/>
      <c r="BH27" s="29"/>
      <c r="BI27" s="29"/>
      <c r="BJ27" s="29"/>
      <c r="BK27" s="30"/>
      <c r="BL27" s="40">
        <f t="shared" si="46"/>
        <v>0</v>
      </c>
      <c r="BM27" s="37">
        <f t="shared" si="47"/>
        <v>0</v>
      </c>
      <c r="BN27" s="36">
        <f t="shared" si="48"/>
        <v>0</v>
      </c>
      <c r="BO27" s="35">
        <f t="shared" si="49"/>
        <v>0</v>
      </c>
      <c r="BP27" s="31">
        <v>34.46</v>
      </c>
      <c r="BQ27" s="28"/>
      <c r="BR27" s="28"/>
      <c r="BS27" s="28"/>
      <c r="BT27" s="29">
        <v>5</v>
      </c>
      <c r="BU27" s="29">
        <v>0</v>
      </c>
      <c r="BV27" s="29">
        <v>0</v>
      </c>
      <c r="BW27" s="29">
        <v>0</v>
      </c>
      <c r="BX27" s="30">
        <v>0</v>
      </c>
      <c r="BY27" s="27">
        <f t="shared" si="50"/>
        <v>34.46</v>
      </c>
      <c r="BZ27" s="26">
        <f t="shared" si="51"/>
        <v>5</v>
      </c>
      <c r="CA27" s="32">
        <f t="shared" si="52"/>
        <v>0</v>
      </c>
      <c r="CB27" s="72">
        <f t="shared" si="53"/>
        <v>39.46</v>
      </c>
      <c r="CC27" s="31">
        <v>22.96</v>
      </c>
      <c r="CD27" s="28"/>
      <c r="CE27" s="29">
        <v>11</v>
      </c>
      <c r="CF27" s="29">
        <v>0</v>
      </c>
      <c r="CG27" s="29">
        <v>0</v>
      </c>
      <c r="CH27" s="29">
        <v>0</v>
      </c>
      <c r="CI27" s="30">
        <v>0</v>
      </c>
      <c r="CJ27" s="27">
        <f t="shared" si="54"/>
        <v>22.96</v>
      </c>
      <c r="CK27" s="26">
        <f t="shared" si="55"/>
        <v>11</v>
      </c>
      <c r="CL27" s="23">
        <f t="shared" si="56"/>
        <v>0</v>
      </c>
      <c r="CM27" s="45">
        <f t="shared" si="57"/>
        <v>33.96</v>
      </c>
      <c r="IL27" s="79"/>
      <c r="IO27"/>
      <c r="IP27"/>
    </row>
    <row r="28" spans="1:283" s="4" customFormat="1" x14ac:dyDescent="0.25">
      <c r="A28" s="33">
        <v>5</v>
      </c>
      <c r="B28" s="63" t="s">
        <v>121</v>
      </c>
      <c r="C28" s="25"/>
      <c r="D28" s="64"/>
      <c r="E28" s="64" t="s">
        <v>16</v>
      </c>
      <c r="F28" s="65" t="s">
        <v>21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>
        <f>IF(ISNA(VLOOKUP(E28,SortLookup!$A$1:$B$5,2,FALSE))," ",VLOOKUP(E28,SortLookup!$A$1:$B$5,2,FALSE))</f>
        <v>1</v>
      </c>
      <c r="J28" s="22">
        <f>IF(ISNA(VLOOKUP(F28,SortLookup!$A$7:$B$11,2,FALSE))," ",VLOOKUP(F28,SortLookup!$A$7:$B$11,2,FALSE))</f>
        <v>2</v>
      </c>
      <c r="K28" s="58">
        <f t="shared" si="29"/>
        <v>213.14</v>
      </c>
      <c r="L28" s="59">
        <f t="shared" si="30"/>
        <v>156.13999999999999</v>
      </c>
      <c r="M28" s="36">
        <f t="shared" si="31"/>
        <v>0</v>
      </c>
      <c r="N28" s="37">
        <f t="shared" si="32"/>
        <v>57</v>
      </c>
      <c r="O28" s="60">
        <f t="shared" si="33"/>
        <v>57</v>
      </c>
      <c r="P28" s="31">
        <v>30.54</v>
      </c>
      <c r="Q28" s="28"/>
      <c r="R28" s="28"/>
      <c r="S28" s="28"/>
      <c r="T28" s="28"/>
      <c r="U28" s="28"/>
      <c r="V28" s="28"/>
      <c r="W28" s="29">
        <v>4</v>
      </c>
      <c r="X28" s="29">
        <v>0</v>
      </c>
      <c r="Y28" s="29">
        <v>0</v>
      </c>
      <c r="Z28" s="29">
        <v>0</v>
      </c>
      <c r="AA28" s="30">
        <v>0</v>
      </c>
      <c r="AB28" s="27">
        <f t="shared" si="34"/>
        <v>30.54</v>
      </c>
      <c r="AC28" s="26">
        <f t="shared" si="35"/>
        <v>4</v>
      </c>
      <c r="AD28" s="23">
        <f t="shared" si="36"/>
        <v>0</v>
      </c>
      <c r="AE28" s="45">
        <f t="shared" si="37"/>
        <v>34.54</v>
      </c>
      <c r="AF28" s="31">
        <v>24.3</v>
      </c>
      <c r="AG28" s="28"/>
      <c r="AH28" s="28"/>
      <c r="AI28" s="28"/>
      <c r="AJ28" s="29">
        <v>20</v>
      </c>
      <c r="AK28" s="29">
        <v>0</v>
      </c>
      <c r="AL28" s="29">
        <v>0</v>
      </c>
      <c r="AM28" s="29">
        <v>0</v>
      </c>
      <c r="AN28" s="30">
        <v>0</v>
      </c>
      <c r="AO28" s="27">
        <f t="shared" si="38"/>
        <v>24.3</v>
      </c>
      <c r="AP28" s="26">
        <f t="shared" si="39"/>
        <v>20</v>
      </c>
      <c r="AQ28" s="23">
        <f t="shared" si="40"/>
        <v>0</v>
      </c>
      <c r="AR28" s="45">
        <f t="shared" si="41"/>
        <v>44.3</v>
      </c>
      <c r="AS28" s="31">
        <v>25.06</v>
      </c>
      <c r="AT28" s="28"/>
      <c r="AU28" s="28"/>
      <c r="AV28" s="29">
        <v>2</v>
      </c>
      <c r="AW28" s="29">
        <v>0</v>
      </c>
      <c r="AX28" s="29">
        <v>0</v>
      </c>
      <c r="AY28" s="29">
        <v>0</v>
      </c>
      <c r="AZ28" s="30">
        <v>0</v>
      </c>
      <c r="BA28" s="27">
        <f t="shared" si="42"/>
        <v>25.06</v>
      </c>
      <c r="BB28" s="26">
        <f t="shared" si="43"/>
        <v>2</v>
      </c>
      <c r="BC28" s="23">
        <f t="shared" si="44"/>
        <v>0</v>
      </c>
      <c r="BD28" s="45">
        <f t="shared" si="45"/>
        <v>27.06</v>
      </c>
      <c r="BE28" s="27"/>
      <c r="BF28" s="43"/>
      <c r="BG28" s="29"/>
      <c r="BH28" s="29"/>
      <c r="BI28" s="29"/>
      <c r="BJ28" s="29"/>
      <c r="BK28" s="30"/>
      <c r="BL28" s="40">
        <f t="shared" si="46"/>
        <v>0</v>
      </c>
      <c r="BM28" s="37">
        <f t="shared" si="47"/>
        <v>0</v>
      </c>
      <c r="BN28" s="36">
        <f t="shared" si="48"/>
        <v>0</v>
      </c>
      <c r="BO28" s="35">
        <f t="shared" si="49"/>
        <v>0</v>
      </c>
      <c r="BP28" s="31">
        <v>48.38</v>
      </c>
      <c r="BQ28" s="28"/>
      <c r="BR28" s="28"/>
      <c r="BS28" s="28"/>
      <c r="BT28" s="29">
        <v>22</v>
      </c>
      <c r="BU28" s="29">
        <v>0</v>
      </c>
      <c r="BV28" s="29">
        <v>0</v>
      </c>
      <c r="BW28" s="29">
        <v>0</v>
      </c>
      <c r="BX28" s="30">
        <v>0</v>
      </c>
      <c r="BY28" s="27">
        <f t="shared" si="50"/>
        <v>48.38</v>
      </c>
      <c r="BZ28" s="26">
        <f t="shared" si="51"/>
        <v>22</v>
      </c>
      <c r="CA28" s="32">
        <f t="shared" si="52"/>
        <v>0</v>
      </c>
      <c r="CB28" s="72">
        <f t="shared" si="53"/>
        <v>70.38</v>
      </c>
      <c r="CC28" s="31">
        <v>27.86</v>
      </c>
      <c r="CD28" s="28"/>
      <c r="CE28" s="29">
        <v>9</v>
      </c>
      <c r="CF28" s="29">
        <v>0</v>
      </c>
      <c r="CG28" s="29">
        <v>0</v>
      </c>
      <c r="CH28" s="29">
        <v>0</v>
      </c>
      <c r="CI28" s="30">
        <v>0</v>
      </c>
      <c r="CJ28" s="27">
        <f t="shared" si="54"/>
        <v>27.86</v>
      </c>
      <c r="CK28" s="26">
        <f t="shared" si="55"/>
        <v>9</v>
      </c>
      <c r="CL28" s="23">
        <f t="shared" si="56"/>
        <v>0</v>
      </c>
      <c r="CM28" s="45">
        <f t="shared" si="57"/>
        <v>36.86</v>
      </c>
      <c r="IL28" s="79"/>
      <c r="IM28"/>
      <c r="IN28"/>
      <c r="IQ28"/>
    </row>
    <row r="29" spans="1:283" s="4" customFormat="1" x14ac:dyDescent="0.25">
      <c r="A29" s="33">
        <v>6</v>
      </c>
      <c r="B29" s="63" t="s">
        <v>110</v>
      </c>
      <c r="C29" s="25"/>
      <c r="D29" s="64" t="s">
        <v>103</v>
      </c>
      <c r="E29" s="64" t="s">
        <v>16</v>
      </c>
      <c r="F29" s="65" t="s">
        <v>22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>
        <f>IF(ISNA(VLOOKUP(E29,SortLookup!$A$1:$B$5,2,FALSE))," ",VLOOKUP(E29,SortLookup!$A$1:$B$5,2,FALSE))</f>
        <v>1</v>
      </c>
      <c r="J29" s="22">
        <f>IF(ISNA(VLOOKUP(F29,SortLookup!$A$7:$B$11,2,FALSE))," ",VLOOKUP(F29,SortLookup!$A$7:$B$11,2,FALSE))</f>
        <v>3</v>
      </c>
      <c r="K29" s="58">
        <f t="shared" si="29"/>
        <v>223.54</v>
      </c>
      <c r="L29" s="59">
        <f t="shared" si="30"/>
        <v>195.54</v>
      </c>
      <c r="M29" s="36">
        <f t="shared" si="31"/>
        <v>5</v>
      </c>
      <c r="N29" s="37">
        <f t="shared" si="32"/>
        <v>23</v>
      </c>
      <c r="O29" s="60">
        <f t="shared" si="33"/>
        <v>23</v>
      </c>
      <c r="P29" s="31">
        <v>18</v>
      </c>
      <c r="Q29" s="28"/>
      <c r="R29" s="28"/>
      <c r="S29" s="28"/>
      <c r="T29" s="28"/>
      <c r="U29" s="28"/>
      <c r="V29" s="28"/>
      <c r="W29" s="29">
        <v>1</v>
      </c>
      <c r="X29" s="29">
        <v>0</v>
      </c>
      <c r="Y29" s="29">
        <v>0</v>
      </c>
      <c r="Z29" s="29">
        <v>0</v>
      </c>
      <c r="AA29" s="30">
        <v>0</v>
      </c>
      <c r="AB29" s="27">
        <f t="shared" si="34"/>
        <v>18</v>
      </c>
      <c r="AC29" s="26">
        <f t="shared" si="35"/>
        <v>1</v>
      </c>
      <c r="AD29" s="23">
        <f t="shared" si="36"/>
        <v>0</v>
      </c>
      <c r="AE29" s="45">
        <f t="shared" si="37"/>
        <v>19</v>
      </c>
      <c r="AF29" s="31">
        <v>31.43</v>
      </c>
      <c r="AG29" s="28"/>
      <c r="AH29" s="28"/>
      <c r="AI29" s="28"/>
      <c r="AJ29" s="29">
        <v>0</v>
      </c>
      <c r="AK29" s="29">
        <v>0</v>
      </c>
      <c r="AL29" s="29">
        <v>0</v>
      </c>
      <c r="AM29" s="29">
        <v>0</v>
      </c>
      <c r="AN29" s="30">
        <v>0</v>
      </c>
      <c r="AO29" s="27">
        <f t="shared" si="38"/>
        <v>31.43</v>
      </c>
      <c r="AP29" s="26">
        <f t="shared" si="39"/>
        <v>0</v>
      </c>
      <c r="AQ29" s="23">
        <f t="shared" si="40"/>
        <v>0</v>
      </c>
      <c r="AR29" s="45">
        <f t="shared" si="41"/>
        <v>31.43</v>
      </c>
      <c r="AS29" s="31">
        <v>48.52</v>
      </c>
      <c r="AT29" s="28"/>
      <c r="AU29" s="28"/>
      <c r="AV29" s="29">
        <v>7</v>
      </c>
      <c r="AW29" s="29">
        <v>0</v>
      </c>
      <c r="AX29" s="29">
        <v>0</v>
      </c>
      <c r="AY29" s="29">
        <v>0</v>
      </c>
      <c r="AZ29" s="30">
        <v>0</v>
      </c>
      <c r="BA29" s="27">
        <f t="shared" si="42"/>
        <v>48.52</v>
      </c>
      <c r="BB29" s="26">
        <f t="shared" si="43"/>
        <v>7</v>
      </c>
      <c r="BC29" s="23">
        <f t="shared" si="44"/>
        <v>0</v>
      </c>
      <c r="BD29" s="45">
        <f t="shared" si="45"/>
        <v>55.52</v>
      </c>
      <c r="BE29" s="27"/>
      <c r="BF29" s="43"/>
      <c r="BG29" s="29"/>
      <c r="BH29" s="29"/>
      <c r="BI29" s="29"/>
      <c r="BJ29" s="29"/>
      <c r="BK29" s="30"/>
      <c r="BL29" s="40">
        <f t="shared" si="46"/>
        <v>0</v>
      </c>
      <c r="BM29" s="37">
        <f t="shared" si="47"/>
        <v>0</v>
      </c>
      <c r="BN29" s="36">
        <f t="shared" si="48"/>
        <v>0</v>
      </c>
      <c r="BO29" s="35">
        <f t="shared" si="49"/>
        <v>0</v>
      </c>
      <c r="BP29" s="31">
        <v>62.19</v>
      </c>
      <c r="BQ29" s="28"/>
      <c r="BR29" s="28"/>
      <c r="BS29" s="28"/>
      <c r="BT29" s="29">
        <v>7</v>
      </c>
      <c r="BU29" s="29">
        <v>0</v>
      </c>
      <c r="BV29" s="29">
        <v>0</v>
      </c>
      <c r="BW29" s="29">
        <v>0</v>
      </c>
      <c r="BX29" s="30">
        <v>0</v>
      </c>
      <c r="BY29" s="27">
        <f t="shared" si="50"/>
        <v>62.19</v>
      </c>
      <c r="BZ29" s="26">
        <f t="shared" si="51"/>
        <v>7</v>
      </c>
      <c r="CA29" s="32">
        <f t="shared" si="52"/>
        <v>0</v>
      </c>
      <c r="CB29" s="72">
        <f t="shared" si="53"/>
        <v>69.19</v>
      </c>
      <c r="CC29" s="31">
        <v>35.4</v>
      </c>
      <c r="CD29" s="28"/>
      <c r="CE29" s="29">
        <v>8</v>
      </c>
      <c r="CF29" s="29">
        <v>0</v>
      </c>
      <c r="CG29" s="29">
        <v>0</v>
      </c>
      <c r="CH29" s="29">
        <v>1</v>
      </c>
      <c r="CI29" s="30">
        <v>0</v>
      </c>
      <c r="CJ29" s="27">
        <f t="shared" si="54"/>
        <v>35.4</v>
      </c>
      <c r="CK29" s="26">
        <f t="shared" si="55"/>
        <v>8</v>
      </c>
      <c r="CL29" s="23">
        <f t="shared" si="56"/>
        <v>5</v>
      </c>
      <c r="CM29" s="45">
        <f t="shared" si="57"/>
        <v>48.4</v>
      </c>
      <c r="IL29" s="79"/>
      <c r="IM29"/>
      <c r="IN29"/>
    </row>
    <row r="30" spans="1:283" s="4" customFormat="1" x14ac:dyDescent="0.25">
      <c r="A30" s="33">
        <v>7</v>
      </c>
      <c r="B30" s="63" t="s">
        <v>182</v>
      </c>
      <c r="C30" s="25"/>
      <c r="D30" s="64"/>
      <c r="E30" s="64" t="s">
        <v>16</v>
      </c>
      <c r="F30" s="65" t="s">
        <v>21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4">
        <f>IF(ISNA(VLOOKUP(E30,SortLookup!$A$1:$B$5,2,FALSE))," ",VLOOKUP(E30,SortLookup!$A$1:$B$5,2,FALSE))</f>
        <v>1</v>
      </c>
      <c r="J30" s="22">
        <f>IF(ISNA(VLOOKUP(F30,SortLookup!$A$7:$B$11,2,FALSE))," ",VLOOKUP(F30,SortLookup!$A$7:$B$11,2,FALSE))</f>
        <v>2</v>
      </c>
      <c r="K30" s="58">
        <f t="shared" si="29"/>
        <v>234.49</v>
      </c>
      <c r="L30" s="59">
        <f t="shared" si="30"/>
        <v>184.49</v>
      </c>
      <c r="M30" s="36">
        <f t="shared" si="31"/>
        <v>0</v>
      </c>
      <c r="N30" s="37">
        <f t="shared" si="32"/>
        <v>50</v>
      </c>
      <c r="O30" s="60">
        <f t="shared" si="33"/>
        <v>50</v>
      </c>
      <c r="P30" s="31">
        <v>20.27</v>
      </c>
      <c r="Q30" s="28"/>
      <c r="R30" s="28"/>
      <c r="S30" s="28"/>
      <c r="T30" s="28"/>
      <c r="U30" s="28"/>
      <c r="V30" s="28"/>
      <c r="W30" s="29">
        <v>1</v>
      </c>
      <c r="X30" s="29">
        <v>0</v>
      </c>
      <c r="Y30" s="29">
        <v>0</v>
      </c>
      <c r="Z30" s="29">
        <v>0</v>
      </c>
      <c r="AA30" s="30">
        <v>0</v>
      </c>
      <c r="AB30" s="27">
        <f t="shared" si="34"/>
        <v>20.27</v>
      </c>
      <c r="AC30" s="26">
        <f t="shared" si="35"/>
        <v>1</v>
      </c>
      <c r="AD30" s="23">
        <f t="shared" si="36"/>
        <v>0</v>
      </c>
      <c r="AE30" s="45">
        <f t="shared" si="37"/>
        <v>21.27</v>
      </c>
      <c r="AF30" s="31">
        <v>25.51</v>
      </c>
      <c r="AG30" s="28"/>
      <c r="AH30" s="28"/>
      <c r="AI30" s="28"/>
      <c r="AJ30" s="29">
        <v>24</v>
      </c>
      <c r="AK30" s="29">
        <v>0</v>
      </c>
      <c r="AL30" s="29">
        <v>0</v>
      </c>
      <c r="AM30" s="29">
        <v>0</v>
      </c>
      <c r="AN30" s="30">
        <v>0</v>
      </c>
      <c r="AO30" s="27">
        <f t="shared" si="38"/>
        <v>25.51</v>
      </c>
      <c r="AP30" s="26">
        <f t="shared" si="39"/>
        <v>24</v>
      </c>
      <c r="AQ30" s="23">
        <f t="shared" si="40"/>
        <v>0</v>
      </c>
      <c r="AR30" s="45">
        <f t="shared" si="41"/>
        <v>49.51</v>
      </c>
      <c r="AS30" s="31">
        <v>37.5</v>
      </c>
      <c r="AT30" s="28"/>
      <c r="AU30" s="28"/>
      <c r="AV30" s="29">
        <v>9</v>
      </c>
      <c r="AW30" s="29">
        <v>0</v>
      </c>
      <c r="AX30" s="29">
        <v>0</v>
      </c>
      <c r="AY30" s="29">
        <v>0</v>
      </c>
      <c r="AZ30" s="30">
        <v>0</v>
      </c>
      <c r="BA30" s="27">
        <f t="shared" si="42"/>
        <v>37.5</v>
      </c>
      <c r="BB30" s="26">
        <f t="shared" si="43"/>
        <v>9</v>
      </c>
      <c r="BC30" s="23">
        <f t="shared" si="44"/>
        <v>0</v>
      </c>
      <c r="BD30" s="45">
        <f t="shared" si="45"/>
        <v>46.5</v>
      </c>
      <c r="BE30" s="27"/>
      <c r="BF30" s="43"/>
      <c r="BG30" s="29"/>
      <c r="BH30" s="29"/>
      <c r="BI30" s="29"/>
      <c r="BJ30" s="29"/>
      <c r="BK30" s="30"/>
      <c r="BL30" s="40">
        <f t="shared" si="46"/>
        <v>0</v>
      </c>
      <c r="BM30" s="37">
        <f t="shared" si="47"/>
        <v>0</v>
      </c>
      <c r="BN30" s="36">
        <f t="shared" si="48"/>
        <v>0</v>
      </c>
      <c r="BO30" s="35">
        <f t="shared" si="49"/>
        <v>0</v>
      </c>
      <c r="BP30" s="31">
        <v>64.3</v>
      </c>
      <c r="BQ30" s="28"/>
      <c r="BR30" s="28"/>
      <c r="BS30" s="28"/>
      <c r="BT30" s="29">
        <v>2</v>
      </c>
      <c r="BU30" s="29">
        <v>0</v>
      </c>
      <c r="BV30" s="29">
        <v>0</v>
      </c>
      <c r="BW30" s="29">
        <v>0</v>
      </c>
      <c r="BX30" s="30">
        <v>0</v>
      </c>
      <c r="BY30" s="27">
        <f t="shared" si="50"/>
        <v>64.3</v>
      </c>
      <c r="BZ30" s="26">
        <f t="shared" si="51"/>
        <v>2</v>
      </c>
      <c r="CA30" s="32">
        <f t="shared" si="52"/>
        <v>0</v>
      </c>
      <c r="CB30" s="72">
        <f t="shared" si="53"/>
        <v>66.3</v>
      </c>
      <c r="CC30" s="31">
        <v>36.909999999999997</v>
      </c>
      <c r="CD30" s="28"/>
      <c r="CE30" s="29">
        <v>14</v>
      </c>
      <c r="CF30" s="29">
        <v>0</v>
      </c>
      <c r="CG30" s="29">
        <v>0</v>
      </c>
      <c r="CH30" s="29">
        <v>0</v>
      </c>
      <c r="CI30" s="30">
        <v>0</v>
      </c>
      <c r="CJ30" s="27">
        <f t="shared" si="54"/>
        <v>36.909999999999997</v>
      </c>
      <c r="CK30" s="26">
        <f t="shared" si="55"/>
        <v>14</v>
      </c>
      <c r="CL30" s="23">
        <f t="shared" si="56"/>
        <v>0</v>
      </c>
      <c r="CM30" s="45">
        <f t="shared" si="57"/>
        <v>50.91</v>
      </c>
      <c r="IL30" s="79"/>
    </row>
    <row r="31" spans="1:283" s="76" customFormat="1" x14ac:dyDescent="0.25">
      <c r="A31" s="33">
        <v>8</v>
      </c>
      <c r="B31" s="63" t="s">
        <v>117</v>
      </c>
      <c r="C31" s="25"/>
      <c r="D31" s="64" t="s">
        <v>103</v>
      </c>
      <c r="E31" s="64" t="s">
        <v>16</v>
      </c>
      <c r="F31" s="65" t="s">
        <v>22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>
        <f>IF(ISNA(VLOOKUP(E31,SortLookup!$A$1:$B$5,2,FALSE))," ",VLOOKUP(E31,SortLookup!$A$1:$B$5,2,FALSE))</f>
        <v>1</v>
      </c>
      <c r="J31" s="22">
        <f>IF(ISNA(VLOOKUP(F31,SortLookup!$A$7:$B$11,2,FALSE))," ",VLOOKUP(F31,SortLookup!$A$7:$B$11,2,FALSE))</f>
        <v>3</v>
      </c>
      <c r="K31" s="58">
        <f t="shared" si="29"/>
        <v>239.45</v>
      </c>
      <c r="L31" s="59">
        <f t="shared" si="30"/>
        <v>193.45</v>
      </c>
      <c r="M31" s="36">
        <f t="shared" si="31"/>
        <v>6</v>
      </c>
      <c r="N31" s="37">
        <f t="shared" si="32"/>
        <v>40</v>
      </c>
      <c r="O31" s="60">
        <f t="shared" si="33"/>
        <v>40</v>
      </c>
      <c r="P31" s="31">
        <v>23.6</v>
      </c>
      <c r="Q31" s="28"/>
      <c r="R31" s="28"/>
      <c r="S31" s="28"/>
      <c r="T31" s="28"/>
      <c r="U31" s="28"/>
      <c r="V31" s="28"/>
      <c r="W31" s="29">
        <v>0</v>
      </c>
      <c r="X31" s="29">
        <v>1</v>
      </c>
      <c r="Y31" s="29">
        <v>0</v>
      </c>
      <c r="Z31" s="29">
        <v>0</v>
      </c>
      <c r="AA31" s="30">
        <v>0</v>
      </c>
      <c r="AB31" s="27">
        <f t="shared" si="34"/>
        <v>23.6</v>
      </c>
      <c r="AC31" s="26">
        <f t="shared" si="35"/>
        <v>0</v>
      </c>
      <c r="AD31" s="23">
        <f t="shared" si="36"/>
        <v>3</v>
      </c>
      <c r="AE31" s="45">
        <f t="shared" si="37"/>
        <v>26.6</v>
      </c>
      <c r="AF31" s="31">
        <v>28.28</v>
      </c>
      <c r="AG31" s="28"/>
      <c r="AH31" s="28"/>
      <c r="AI31" s="28"/>
      <c r="AJ31" s="29">
        <v>8</v>
      </c>
      <c r="AK31" s="29">
        <v>0</v>
      </c>
      <c r="AL31" s="29">
        <v>0</v>
      </c>
      <c r="AM31" s="29">
        <v>0</v>
      </c>
      <c r="AN31" s="30">
        <v>0</v>
      </c>
      <c r="AO31" s="27">
        <f t="shared" si="38"/>
        <v>28.28</v>
      </c>
      <c r="AP31" s="26">
        <f t="shared" si="39"/>
        <v>8</v>
      </c>
      <c r="AQ31" s="23">
        <f t="shared" si="40"/>
        <v>0</v>
      </c>
      <c r="AR31" s="45">
        <f t="shared" si="41"/>
        <v>36.28</v>
      </c>
      <c r="AS31" s="31">
        <v>27.7</v>
      </c>
      <c r="AT31" s="28"/>
      <c r="AU31" s="28"/>
      <c r="AV31" s="29">
        <v>6</v>
      </c>
      <c r="AW31" s="29">
        <v>0</v>
      </c>
      <c r="AX31" s="29">
        <v>0</v>
      </c>
      <c r="AY31" s="29">
        <v>0</v>
      </c>
      <c r="AZ31" s="30">
        <v>0</v>
      </c>
      <c r="BA31" s="27">
        <f t="shared" si="42"/>
        <v>27.7</v>
      </c>
      <c r="BB31" s="26">
        <f t="shared" si="43"/>
        <v>6</v>
      </c>
      <c r="BC31" s="23">
        <f t="shared" si="44"/>
        <v>0</v>
      </c>
      <c r="BD31" s="45">
        <f t="shared" si="45"/>
        <v>33.700000000000003</v>
      </c>
      <c r="BE31" s="27"/>
      <c r="BF31" s="43"/>
      <c r="BG31" s="29"/>
      <c r="BH31" s="29"/>
      <c r="BI31" s="29"/>
      <c r="BJ31" s="29"/>
      <c r="BK31" s="30"/>
      <c r="BL31" s="40">
        <f t="shared" si="46"/>
        <v>0</v>
      </c>
      <c r="BM31" s="37">
        <f t="shared" si="47"/>
        <v>0</v>
      </c>
      <c r="BN31" s="36">
        <f t="shared" si="48"/>
        <v>0</v>
      </c>
      <c r="BO31" s="35">
        <f t="shared" si="49"/>
        <v>0</v>
      </c>
      <c r="BP31" s="31">
        <v>71.47</v>
      </c>
      <c r="BQ31" s="28"/>
      <c r="BR31" s="28"/>
      <c r="BS31" s="28"/>
      <c r="BT31" s="29">
        <v>17</v>
      </c>
      <c r="BU31" s="29">
        <v>1</v>
      </c>
      <c r="BV31" s="29">
        <v>0</v>
      </c>
      <c r="BW31" s="29">
        <v>0</v>
      </c>
      <c r="BX31" s="30">
        <v>0</v>
      </c>
      <c r="BY31" s="27">
        <f t="shared" si="50"/>
        <v>71.47</v>
      </c>
      <c r="BZ31" s="26">
        <f t="shared" si="51"/>
        <v>17</v>
      </c>
      <c r="CA31" s="32">
        <f t="shared" si="52"/>
        <v>3</v>
      </c>
      <c r="CB31" s="72">
        <f t="shared" si="53"/>
        <v>91.47</v>
      </c>
      <c r="CC31" s="31">
        <v>42.4</v>
      </c>
      <c r="CD31" s="28"/>
      <c r="CE31" s="29">
        <v>9</v>
      </c>
      <c r="CF31" s="29">
        <v>0</v>
      </c>
      <c r="CG31" s="29">
        <v>0</v>
      </c>
      <c r="CH31" s="29">
        <v>0</v>
      </c>
      <c r="CI31" s="30">
        <v>0</v>
      </c>
      <c r="CJ31" s="27">
        <f t="shared" si="54"/>
        <v>42.4</v>
      </c>
      <c r="CK31" s="26">
        <f t="shared" si="55"/>
        <v>9</v>
      </c>
      <c r="CL31" s="23">
        <f t="shared" si="56"/>
        <v>0</v>
      </c>
      <c r="CM31" s="45">
        <f t="shared" si="57"/>
        <v>51.4</v>
      </c>
      <c r="IL31" s="79"/>
      <c r="IM31" s="4"/>
      <c r="IN31" s="4"/>
      <c r="IO31"/>
      <c r="IP31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</row>
    <row r="32" spans="1:283" s="4" customFormat="1" x14ac:dyDescent="0.25">
      <c r="A32" s="33">
        <v>9</v>
      </c>
      <c r="B32" s="63" t="s">
        <v>177</v>
      </c>
      <c r="C32" s="25"/>
      <c r="D32" s="64"/>
      <c r="E32" s="64" t="s">
        <v>16</v>
      </c>
      <c r="F32" s="65" t="s">
        <v>22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4">
        <f>IF(ISNA(VLOOKUP(E32,SortLookup!$A$1:$B$5,2,FALSE))," ",VLOOKUP(E32,SortLookup!$A$1:$B$5,2,FALSE))</f>
        <v>1</v>
      </c>
      <c r="J32" s="22">
        <f>IF(ISNA(VLOOKUP(F32,SortLookup!$A$7:$B$11,2,FALSE))," ",VLOOKUP(F32,SortLookup!$A$7:$B$11,2,FALSE))</f>
        <v>3</v>
      </c>
      <c r="K32" s="58">
        <f t="shared" si="29"/>
        <v>256.05</v>
      </c>
      <c r="L32" s="59">
        <f t="shared" si="30"/>
        <v>201.05</v>
      </c>
      <c r="M32" s="36">
        <f t="shared" si="31"/>
        <v>0</v>
      </c>
      <c r="N32" s="37">
        <f t="shared" si="32"/>
        <v>55</v>
      </c>
      <c r="O32" s="60">
        <f t="shared" si="33"/>
        <v>55</v>
      </c>
      <c r="P32" s="31">
        <v>31.91</v>
      </c>
      <c r="Q32" s="28"/>
      <c r="R32" s="28"/>
      <c r="S32" s="28"/>
      <c r="T32" s="28"/>
      <c r="U32" s="28"/>
      <c r="V32" s="28"/>
      <c r="W32" s="29">
        <v>1</v>
      </c>
      <c r="X32" s="29">
        <v>0</v>
      </c>
      <c r="Y32" s="29">
        <v>0</v>
      </c>
      <c r="Z32" s="29">
        <v>0</v>
      </c>
      <c r="AA32" s="30">
        <v>0</v>
      </c>
      <c r="AB32" s="27">
        <f t="shared" si="34"/>
        <v>31.91</v>
      </c>
      <c r="AC32" s="26">
        <f t="shared" si="35"/>
        <v>1</v>
      </c>
      <c r="AD32" s="23">
        <f t="shared" si="36"/>
        <v>0</v>
      </c>
      <c r="AE32" s="45">
        <f t="shared" si="37"/>
        <v>32.909999999999997</v>
      </c>
      <c r="AF32" s="31">
        <v>27.28</v>
      </c>
      <c r="AG32" s="28"/>
      <c r="AH32" s="28"/>
      <c r="AI32" s="28"/>
      <c r="AJ32" s="29">
        <v>26</v>
      </c>
      <c r="AK32" s="29">
        <v>0</v>
      </c>
      <c r="AL32" s="29">
        <v>0</v>
      </c>
      <c r="AM32" s="29">
        <v>0</v>
      </c>
      <c r="AN32" s="30">
        <v>0</v>
      </c>
      <c r="AO32" s="27">
        <f t="shared" si="38"/>
        <v>27.28</v>
      </c>
      <c r="AP32" s="26">
        <f t="shared" si="39"/>
        <v>26</v>
      </c>
      <c r="AQ32" s="23">
        <f t="shared" si="40"/>
        <v>0</v>
      </c>
      <c r="AR32" s="45">
        <f t="shared" si="41"/>
        <v>53.28</v>
      </c>
      <c r="AS32" s="31">
        <v>33.799999999999997</v>
      </c>
      <c r="AT32" s="28"/>
      <c r="AU32" s="28"/>
      <c r="AV32" s="29">
        <v>3</v>
      </c>
      <c r="AW32" s="29">
        <v>0</v>
      </c>
      <c r="AX32" s="29">
        <v>0</v>
      </c>
      <c r="AY32" s="29">
        <v>0</v>
      </c>
      <c r="AZ32" s="30">
        <v>0</v>
      </c>
      <c r="BA32" s="27">
        <f t="shared" si="42"/>
        <v>33.799999999999997</v>
      </c>
      <c r="BB32" s="26">
        <f t="shared" si="43"/>
        <v>3</v>
      </c>
      <c r="BC32" s="23">
        <f t="shared" si="44"/>
        <v>0</v>
      </c>
      <c r="BD32" s="45">
        <f t="shared" si="45"/>
        <v>36.799999999999997</v>
      </c>
      <c r="BE32" s="27"/>
      <c r="BF32" s="43"/>
      <c r="BG32" s="29"/>
      <c r="BH32" s="29"/>
      <c r="BI32" s="29"/>
      <c r="BJ32" s="29"/>
      <c r="BK32" s="30"/>
      <c r="BL32" s="40">
        <f t="shared" si="46"/>
        <v>0</v>
      </c>
      <c r="BM32" s="37">
        <f t="shared" si="47"/>
        <v>0</v>
      </c>
      <c r="BN32" s="36">
        <f t="shared" si="48"/>
        <v>0</v>
      </c>
      <c r="BO32" s="35">
        <f t="shared" si="49"/>
        <v>0</v>
      </c>
      <c r="BP32" s="31">
        <v>69.16</v>
      </c>
      <c r="BQ32" s="28"/>
      <c r="BR32" s="28"/>
      <c r="BS32" s="28"/>
      <c r="BT32" s="29">
        <v>18</v>
      </c>
      <c r="BU32" s="29">
        <v>0</v>
      </c>
      <c r="BV32" s="29">
        <v>0</v>
      </c>
      <c r="BW32" s="29">
        <v>0</v>
      </c>
      <c r="BX32" s="30">
        <v>0</v>
      </c>
      <c r="BY32" s="27">
        <f t="shared" si="50"/>
        <v>69.16</v>
      </c>
      <c r="BZ32" s="26">
        <f t="shared" si="51"/>
        <v>18</v>
      </c>
      <c r="CA32" s="32">
        <f t="shared" si="52"/>
        <v>0</v>
      </c>
      <c r="CB32" s="72">
        <f t="shared" si="53"/>
        <v>87.16</v>
      </c>
      <c r="CC32" s="31">
        <v>38.9</v>
      </c>
      <c r="CD32" s="28"/>
      <c r="CE32" s="29">
        <v>7</v>
      </c>
      <c r="CF32" s="29">
        <v>0</v>
      </c>
      <c r="CG32" s="29">
        <v>0</v>
      </c>
      <c r="CH32" s="29">
        <v>0</v>
      </c>
      <c r="CI32" s="30">
        <v>0</v>
      </c>
      <c r="CJ32" s="27">
        <f t="shared" si="54"/>
        <v>38.9</v>
      </c>
      <c r="CK32" s="26">
        <f t="shared" si="55"/>
        <v>7</v>
      </c>
      <c r="CL32" s="23">
        <f t="shared" si="56"/>
        <v>0</v>
      </c>
      <c r="CM32" s="45">
        <f t="shared" si="57"/>
        <v>45.9</v>
      </c>
      <c r="IL32" s="79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</row>
    <row r="33" spans="1:283" s="4" customFormat="1" x14ac:dyDescent="0.25">
      <c r="A33" s="33">
        <v>10</v>
      </c>
      <c r="B33" s="63" t="s">
        <v>173</v>
      </c>
      <c r="C33" s="25"/>
      <c r="D33" s="64" t="s">
        <v>112</v>
      </c>
      <c r="E33" s="64" t="s">
        <v>16</v>
      </c>
      <c r="F33" s="65" t="s">
        <v>100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4">
        <f>IF(ISNA(VLOOKUP(E33,SortLookup!$A$1:$B$5,2,FALSE))," ",VLOOKUP(E33,SortLookup!$A$1:$B$5,2,FALSE))</f>
        <v>1</v>
      </c>
      <c r="J33" s="22" t="str">
        <f>IF(ISNA(VLOOKUP(F33,SortLookup!$A$7:$B$11,2,FALSE))," ",VLOOKUP(F33,SortLookup!$A$7:$B$11,2,FALSE))</f>
        <v xml:space="preserve"> </v>
      </c>
      <c r="K33" s="58">
        <f t="shared" si="29"/>
        <v>269.32</v>
      </c>
      <c r="L33" s="59">
        <f t="shared" si="30"/>
        <v>234.32</v>
      </c>
      <c r="M33" s="36">
        <f t="shared" si="31"/>
        <v>0</v>
      </c>
      <c r="N33" s="37">
        <f t="shared" si="32"/>
        <v>35</v>
      </c>
      <c r="O33" s="60">
        <f t="shared" si="33"/>
        <v>35</v>
      </c>
      <c r="P33" s="31">
        <v>77.650000000000006</v>
      </c>
      <c r="Q33" s="28"/>
      <c r="R33" s="28"/>
      <c r="S33" s="28"/>
      <c r="T33" s="28"/>
      <c r="U33" s="28"/>
      <c r="V33" s="28"/>
      <c r="W33" s="29">
        <v>1</v>
      </c>
      <c r="X33" s="29">
        <v>0</v>
      </c>
      <c r="Y33" s="29">
        <v>0</v>
      </c>
      <c r="Z33" s="29">
        <v>0</v>
      </c>
      <c r="AA33" s="30">
        <v>0</v>
      </c>
      <c r="AB33" s="27">
        <f t="shared" si="34"/>
        <v>77.650000000000006</v>
      </c>
      <c r="AC33" s="26">
        <f t="shared" si="35"/>
        <v>1</v>
      </c>
      <c r="AD33" s="23">
        <f t="shared" si="36"/>
        <v>0</v>
      </c>
      <c r="AE33" s="45">
        <f t="shared" si="37"/>
        <v>78.650000000000006</v>
      </c>
      <c r="AF33" s="31">
        <v>33.01</v>
      </c>
      <c r="AG33" s="28"/>
      <c r="AH33" s="28"/>
      <c r="AI33" s="28"/>
      <c r="AJ33" s="29">
        <v>16</v>
      </c>
      <c r="AK33" s="29">
        <v>0</v>
      </c>
      <c r="AL33" s="29">
        <v>0</v>
      </c>
      <c r="AM33" s="29">
        <v>0</v>
      </c>
      <c r="AN33" s="30">
        <v>0</v>
      </c>
      <c r="AO33" s="27">
        <f t="shared" si="38"/>
        <v>33.01</v>
      </c>
      <c r="AP33" s="26">
        <f t="shared" si="39"/>
        <v>16</v>
      </c>
      <c r="AQ33" s="23">
        <f t="shared" si="40"/>
        <v>0</v>
      </c>
      <c r="AR33" s="45">
        <f t="shared" si="41"/>
        <v>49.01</v>
      </c>
      <c r="AS33" s="31">
        <v>32.270000000000003</v>
      </c>
      <c r="AT33" s="28"/>
      <c r="AU33" s="28"/>
      <c r="AV33" s="29">
        <v>6</v>
      </c>
      <c r="AW33" s="29">
        <v>0</v>
      </c>
      <c r="AX33" s="29">
        <v>0</v>
      </c>
      <c r="AY33" s="29">
        <v>0</v>
      </c>
      <c r="AZ33" s="30">
        <v>0</v>
      </c>
      <c r="BA33" s="27">
        <f t="shared" si="42"/>
        <v>32.270000000000003</v>
      </c>
      <c r="BB33" s="26">
        <f t="shared" si="43"/>
        <v>6</v>
      </c>
      <c r="BC33" s="23">
        <f t="shared" si="44"/>
        <v>0</v>
      </c>
      <c r="BD33" s="45">
        <f t="shared" si="45"/>
        <v>38.270000000000003</v>
      </c>
      <c r="BE33" s="27"/>
      <c r="BF33" s="43"/>
      <c r="BG33" s="29"/>
      <c r="BH33" s="29"/>
      <c r="BI33" s="29"/>
      <c r="BJ33" s="29"/>
      <c r="BK33" s="30"/>
      <c r="BL33" s="40">
        <f t="shared" si="46"/>
        <v>0</v>
      </c>
      <c r="BM33" s="37">
        <f t="shared" si="47"/>
        <v>0</v>
      </c>
      <c r="BN33" s="36">
        <f t="shared" si="48"/>
        <v>0</v>
      </c>
      <c r="BO33" s="35">
        <f t="shared" si="49"/>
        <v>0</v>
      </c>
      <c r="BP33" s="31">
        <v>50.19</v>
      </c>
      <c r="BQ33" s="28"/>
      <c r="BR33" s="28"/>
      <c r="BS33" s="28"/>
      <c r="BT33" s="29">
        <v>8</v>
      </c>
      <c r="BU33" s="29">
        <v>0</v>
      </c>
      <c r="BV33" s="29">
        <v>0</v>
      </c>
      <c r="BW33" s="29">
        <v>0</v>
      </c>
      <c r="BX33" s="30">
        <v>0</v>
      </c>
      <c r="BY33" s="27">
        <f t="shared" si="50"/>
        <v>50.19</v>
      </c>
      <c r="BZ33" s="26">
        <f t="shared" si="51"/>
        <v>8</v>
      </c>
      <c r="CA33" s="32">
        <f t="shared" si="52"/>
        <v>0</v>
      </c>
      <c r="CB33" s="72">
        <f t="shared" si="53"/>
        <v>58.19</v>
      </c>
      <c r="CC33" s="31">
        <v>41.2</v>
      </c>
      <c r="CD33" s="28"/>
      <c r="CE33" s="29">
        <v>4</v>
      </c>
      <c r="CF33" s="29">
        <v>0</v>
      </c>
      <c r="CG33" s="29">
        <v>0</v>
      </c>
      <c r="CH33" s="29">
        <v>0</v>
      </c>
      <c r="CI33" s="30">
        <v>0</v>
      </c>
      <c r="CJ33" s="27">
        <f t="shared" si="54"/>
        <v>41.2</v>
      </c>
      <c r="CK33" s="26">
        <f t="shared" si="55"/>
        <v>4</v>
      </c>
      <c r="CL33" s="23">
        <f t="shared" si="56"/>
        <v>0</v>
      </c>
      <c r="CM33" s="45">
        <f t="shared" si="57"/>
        <v>45.2</v>
      </c>
      <c r="IL33" s="79"/>
    </row>
    <row r="34" spans="1:283" s="4" customFormat="1" x14ac:dyDescent="0.25">
      <c r="A34" s="33">
        <v>11</v>
      </c>
      <c r="B34" s="63" t="s">
        <v>120</v>
      </c>
      <c r="C34" s="25"/>
      <c r="D34" s="64"/>
      <c r="E34" s="64" t="s">
        <v>16</v>
      </c>
      <c r="F34" s="65" t="s">
        <v>22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4">
        <f>IF(ISNA(VLOOKUP(E34,SortLookup!$A$1:$B$5,2,FALSE))," ",VLOOKUP(E34,SortLookup!$A$1:$B$5,2,FALSE))</f>
        <v>1</v>
      </c>
      <c r="J34" s="22">
        <f>IF(ISNA(VLOOKUP(F34,SortLookup!$A$7:$B$11,2,FALSE))," ",VLOOKUP(F34,SortLookup!$A$7:$B$11,2,FALSE))</f>
        <v>3</v>
      </c>
      <c r="K34" s="58">
        <f t="shared" si="29"/>
        <v>269.45999999999998</v>
      </c>
      <c r="L34" s="59">
        <f t="shared" si="30"/>
        <v>237.46</v>
      </c>
      <c r="M34" s="36">
        <f t="shared" si="31"/>
        <v>5</v>
      </c>
      <c r="N34" s="37">
        <f t="shared" si="32"/>
        <v>27</v>
      </c>
      <c r="O34" s="60">
        <f t="shared" si="33"/>
        <v>27</v>
      </c>
      <c r="P34" s="31">
        <v>32.840000000000003</v>
      </c>
      <c r="Q34" s="28"/>
      <c r="R34" s="28"/>
      <c r="S34" s="28"/>
      <c r="T34" s="28"/>
      <c r="U34" s="28"/>
      <c r="V34" s="28"/>
      <c r="W34" s="29">
        <v>2</v>
      </c>
      <c r="X34" s="29">
        <v>0</v>
      </c>
      <c r="Y34" s="29">
        <v>0</v>
      </c>
      <c r="Z34" s="29">
        <v>0</v>
      </c>
      <c r="AA34" s="30">
        <v>0</v>
      </c>
      <c r="AB34" s="27">
        <f t="shared" si="34"/>
        <v>32.840000000000003</v>
      </c>
      <c r="AC34" s="26">
        <f t="shared" si="35"/>
        <v>2</v>
      </c>
      <c r="AD34" s="23">
        <f t="shared" si="36"/>
        <v>0</v>
      </c>
      <c r="AE34" s="45">
        <f t="shared" si="37"/>
        <v>34.840000000000003</v>
      </c>
      <c r="AF34" s="31">
        <v>34.92</v>
      </c>
      <c r="AG34" s="28"/>
      <c r="AH34" s="28"/>
      <c r="AI34" s="28"/>
      <c r="AJ34" s="29">
        <v>17</v>
      </c>
      <c r="AK34" s="29">
        <v>0</v>
      </c>
      <c r="AL34" s="29">
        <v>0</v>
      </c>
      <c r="AM34" s="29">
        <v>0</v>
      </c>
      <c r="AN34" s="30">
        <v>0</v>
      </c>
      <c r="AO34" s="27">
        <f t="shared" si="38"/>
        <v>34.92</v>
      </c>
      <c r="AP34" s="26">
        <f t="shared" si="39"/>
        <v>17</v>
      </c>
      <c r="AQ34" s="23">
        <f t="shared" si="40"/>
        <v>0</v>
      </c>
      <c r="AR34" s="45">
        <f t="shared" si="41"/>
        <v>51.92</v>
      </c>
      <c r="AS34" s="31">
        <v>39.99</v>
      </c>
      <c r="AT34" s="28"/>
      <c r="AU34" s="28"/>
      <c r="AV34" s="29">
        <v>2</v>
      </c>
      <c r="AW34" s="29">
        <v>0</v>
      </c>
      <c r="AX34" s="29">
        <v>0</v>
      </c>
      <c r="AY34" s="29">
        <v>1</v>
      </c>
      <c r="AZ34" s="30">
        <v>0</v>
      </c>
      <c r="BA34" s="27">
        <f t="shared" si="42"/>
        <v>39.99</v>
      </c>
      <c r="BB34" s="26">
        <f t="shared" si="43"/>
        <v>2</v>
      </c>
      <c r="BC34" s="23">
        <f t="shared" si="44"/>
        <v>5</v>
      </c>
      <c r="BD34" s="45">
        <f t="shared" si="45"/>
        <v>46.99</v>
      </c>
      <c r="BE34" s="27"/>
      <c r="BF34" s="43"/>
      <c r="BG34" s="29"/>
      <c r="BH34" s="29"/>
      <c r="BI34" s="29"/>
      <c r="BJ34" s="29"/>
      <c r="BK34" s="30"/>
      <c r="BL34" s="40">
        <f t="shared" si="46"/>
        <v>0</v>
      </c>
      <c r="BM34" s="37">
        <f t="shared" si="47"/>
        <v>0</v>
      </c>
      <c r="BN34" s="36">
        <f t="shared" si="48"/>
        <v>0</v>
      </c>
      <c r="BO34" s="35">
        <f t="shared" si="49"/>
        <v>0</v>
      </c>
      <c r="BP34" s="31">
        <v>76.16</v>
      </c>
      <c r="BQ34" s="28"/>
      <c r="BR34" s="28"/>
      <c r="BS34" s="28"/>
      <c r="BT34" s="29">
        <v>4</v>
      </c>
      <c r="BU34" s="29">
        <v>0</v>
      </c>
      <c r="BV34" s="29">
        <v>0</v>
      </c>
      <c r="BW34" s="29">
        <v>0</v>
      </c>
      <c r="BX34" s="30">
        <v>0</v>
      </c>
      <c r="BY34" s="27">
        <f t="shared" si="50"/>
        <v>76.16</v>
      </c>
      <c r="BZ34" s="26">
        <f t="shared" si="51"/>
        <v>4</v>
      </c>
      <c r="CA34" s="32">
        <f t="shared" si="52"/>
        <v>0</v>
      </c>
      <c r="CB34" s="72">
        <f t="shared" si="53"/>
        <v>80.16</v>
      </c>
      <c r="CC34" s="31">
        <v>53.55</v>
      </c>
      <c r="CD34" s="28"/>
      <c r="CE34" s="29">
        <v>2</v>
      </c>
      <c r="CF34" s="29">
        <v>0</v>
      </c>
      <c r="CG34" s="29">
        <v>0</v>
      </c>
      <c r="CH34" s="29">
        <v>0</v>
      </c>
      <c r="CI34" s="30">
        <v>0</v>
      </c>
      <c r="CJ34" s="27">
        <f t="shared" si="54"/>
        <v>53.55</v>
      </c>
      <c r="CK34" s="26">
        <f t="shared" si="55"/>
        <v>2</v>
      </c>
      <c r="CL34" s="23">
        <f t="shared" si="56"/>
        <v>0</v>
      </c>
      <c r="CM34" s="45">
        <f t="shared" si="57"/>
        <v>55.55</v>
      </c>
      <c r="IL34" s="79"/>
    </row>
    <row r="35" spans="1:283" s="4" customFormat="1" x14ac:dyDescent="0.25">
      <c r="A35" s="33">
        <v>12</v>
      </c>
      <c r="B35" s="63" t="s">
        <v>116</v>
      </c>
      <c r="C35" s="25"/>
      <c r="D35" s="64" t="s">
        <v>108</v>
      </c>
      <c r="E35" s="64" t="s">
        <v>16</v>
      </c>
      <c r="F35" s="65" t="s">
        <v>21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4">
        <f>IF(ISNA(VLOOKUP(E35,SortLookup!$A$1:$B$5,2,FALSE))," ",VLOOKUP(E35,SortLookup!$A$1:$B$5,2,FALSE))</f>
        <v>1</v>
      </c>
      <c r="J35" s="22">
        <f>IF(ISNA(VLOOKUP(F35,SortLookup!$A$7:$B$11,2,FALSE))," ",VLOOKUP(F35,SortLookup!$A$7:$B$11,2,FALSE))</f>
        <v>2</v>
      </c>
      <c r="K35" s="58">
        <f t="shared" si="29"/>
        <v>285.02999999999997</v>
      </c>
      <c r="L35" s="59">
        <f t="shared" si="30"/>
        <v>193.03</v>
      </c>
      <c r="M35" s="36">
        <f t="shared" si="31"/>
        <v>28</v>
      </c>
      <c r="N35" s="37">
        <f t="shared" si="32"/>
        <v>64</v>
      </c>
      <c r="O35" s="60">
        <f t="shared" si="33"/>
        <v>64</v>
      </c>
      <c r="P35" s="31">
        <v>26.96</v>
      </c>
      <c r="Q35" s="28"/>
      <c r="R35" s="28"/>
      <c r="S35" s="28"/>
      <c r="T35" s="28"/>
      <c r="U35" s="28"/>
      <c r="V35" s="28"/>
      <c r="W35" s="29">
        <v>0</v>
      </c>
      <c r="X35" s="29">
        <v>0</v>
      </c>
      <c r="Y35" s="29">
        <v>0</v>
      </c>
      <c r="Z35" s="29">
        <v>0</v>
      </c>
      <c r="AA35" s="30">
        <v>0</v>
      </c>
      <c r="AB35" s="27">
        <f t="shared" si="34"/>
        <v>26.96</v>
      </c>
      <c r="AC35" s="26">
        <f t="shared" si="35"/>
        <v>0</v>
      </c>
      <c r="AD35" s="23">
        <f t="shared" si="36"/>
        <v>0</v>
      </c>
      <c r="AE35" s="45">
        <f t="shared" si="37"/>
        <v>26.96</v>
      </c>
      <c r="AF35" s="31">
        <v>21.14</v>
      </c>
      <c r="AG35" s="28"/>
      <c r="AH35" s="28"/>
      <c r="AI35" s="28"/>
      <c r="AJ35" s="29">
        <v>15</v>
      </c>
      <c r="AK35" s="29">
        <v>0</v>
      </c>
      <c r="AL35" s="29">
        <v>0</v>
      </c>
      <c r="AM35" s="29">
        <v>0</v>
      </c>
      <c r="AN35" s="30">
        <v>0</v>
      </c>
      <c r="AO35" s="27">
        <f t="shared" si="38"/>
        <v>21.14</v>
      </c>
      <c r="AP35" s="26">
        <f t="shared" si="39"/>
        <v>15</v>
      </c>
      <c r="AQ35" s="23">
        <f t="shared" si="40"/>
        <v>0</v>
      </c>
      <c r="AR35" s="45">
        <f t="shared" si="41"/>
        <v>36.14</v>
      </c>
      <c r="AS35" s="31">
        <v>33.950000000000003</v>
      </c>
      <c r="AT35" s="28"/>
      <c r="AU35" s="28"/>
      <c r="AV35" s="29">
        <v>8</v>
      </c>
      <c r="AW35" s="29">
        <v>0</v>
      </c>
      <c r="AX35" s="29">
        <v>0</v>
      </c>
      <c r="AY35" s="29">
        <v>2</v>
      </c>
      <c r="AZ35" s="30">
        <v>0</v>
      </c>
      <c r="BA35" s="27">
        <f t="shared" si="42"/>
        <v>33.950000000000003</v>
      </c>
      <c r="BB35" s="26">
        <f t="shared" si="43"/>
        <v>8</v>
      </c>
      <c r="BC35" s="23">
        <f t="shared" si="44"/>
        <v>10</v>
      </c>
      <c r="BD35" s="45">
        <f t="shared" si="45"/>
        <v>51.95</v>
      </c>
      <c r="BE35" s="27"/>
      <c r="BF35" s="43"/>
      <c r="BG35" s="29"/>
      <c r="BH35" s="29"/>
      <c r="BI35" s="29"/>
      <c r="BJ35" s="29"/>
      <c r="BK35" s="30"/>
      <c r="BL35" s="40">
        <f t="shared" si="46"/>
        <v>0</v>
      </c>
      <c r="BM35" s="37">
        <f t="shared" si="47"/>
        <v>0</v>
      </c>
      <c r="BN35" s="36">
        <f t="shared" si="48"/>
        <v>0</v>
      </c>
      <c r="BO35" s="35">
        <f t="shared" si="49"/>
        <v>0</v>
      </c>
      <c r="BP35" s="31">
        <v>79.98</v>
      </c>
      <c r="BQ35" s="28"/>
      <c r="BR35" s="28"/>
      <c r="BS35" s="28"/>
      <c r="BT35" s="29">
        <v>18</v>
      </c>
      <c r="BU35" s="29">
        <v>1</v>
      </c>
      <c r="BV35" s="29">
        <v>0</v>
      </c>
      <c r="BW35" s="29">
        <v>3</v>
      </c>
      <c r="BX35" s="30">
        <v>0</v>
      </c>
      <c r="BY35" s="27">
        <f t="shared" si="50"/>
        <v>79.98</v>
      </c>
      <c r="BZ35" s="26">
        <f t="shared" si="51"/>
        <v>18</v>
      </c>
      <c r="CA35" s="32">
        <f t="shared" si="52"/>
        <v>18</v>
      </c>
      <c r="CB35" s="72">
        <f t="shared" si="53"/>
        <v>115.98</v>
      </c>
      <c r="CC35" s="31">
        <v>31</v>
      </c>
      <c r="CD35" s="28"/>
      <c r="CE35" s="29">
        <v>23</v>
      </c>
      <c r="CF35" s="29">
        <v>0</v>
      </c>
      <c r="CG35" s="29">
        <v>0</v>
      </c>
      <c r="CH35" s="29">
        <v>0</v>
      </c>
      <c r="CI35" s="30">
        <v>0</v>
      </c>
      <c r="CJ35" s="27">
        <f t="shared" si="54"/>
        <v>31</v>
      </c>
      <c r="CK35" s="26">
        <f t="shared" si="55"/>
        <v>23</v>
      </c>
      <c r="CL35" s="23">
        <f t="shared" si="56"/>
        <v>0</v>
      </c>
      <c r="CM35" s="45">
        <f t="shared" si="57"/>
        <v>54</v>
      </c>
      <c r="IL35" s="79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</row>
    <row r="36" spans="1:283" s="4" customFormat="1" x14ac:dyDescent="0.25">
      <c r="A36" s="33">
        <v>13</v>
      </c>
      <c r="B36" s="63" t="s">
        <v>174</v>
      </c>
      <c r="C36" s="25"/>
      <c r="D36" s="64" t="s">
        <v>112</v>
      </c>
      <c r="E36" s="64" t="s">
        <v>16</v>
      </c>
      <c r="F36" s="65" t="s">
        <v>100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4">
        <f>IF(ISNA(VLOOKUP(E36,SortLookup!$A$1:$B$5,2,FALSE))," ",VLOOKUP(E36,SortLookup!$A$1:$B$5,2,FALSE))</f>
        <v>1</v>
      </c>
      <c r="J36" s="22" t="str">
        <f>IF(ISNA(VLOOKUP(F36,SortLookup!$A$7:$B$11,2,FALSE))," ",VLOOKUP(F36,SortLookup!$A$7:$B$11,2,FALSE))</f>
        <v xml:space="preserve"> </v>
      </c>
      <c r="K36" s="58">
        <f t="shared" si="29"/>
        <v>290.73</v>
      </c>
      <c r="L36" s="59">
        <f t="shared" si="30"/>
        <v>226.73</v>
      </c>
      <c r="M36" s="36">
        <f t="shared" si="31"/>
        <v>3</v>
      </c>
      <c r="N36" s="37">
        <f t="shared" si="32"/>
        <v>61</v>
      </c>
      <c r="O36" s="60">
        <f t="shared" si="33"/>
        <v>61</v>
      </c>
      <c r="P36" s="31">
        <v>37.24</v>
      </c>
      <c r="Q36" s="28"/>
      <c r="R36" s="28"/>
      <c r="S36" s="28"/>
      <c r="T36" s="28"/>
      <c r="U36" s="28"/>
      <c r="V36" s="28"/>
      <c r="W36" s="29">
        <v>1</v>
      </c>
      <c r="X36" s="29">
        <v>0</v>
      </c>
      <c r="Y36" s="29">
        <v>0</v>
      </c>
      <c r="Z36" s="29">
        <v>0</v>
      </c>
      <c r="AA36" s="30">
        <v>0</v>
      </c>
      <c r="AB36" s="27">
        <f t="shared" si="34"/>
        <v>37.24</v>
      </c>
      <c r="AC36" s="26">
        <f t="shared" si="35"/>
        <v>1</v>
      </c>
      <c r="AD36" s="23">
        <f t="shared" si="36"/>
        <v>0</v>
      </c>
      <c r="AE36" s="45">
        <f t="shared" si="37"/>
        <v>38.24</v>
      </c>
      <c r="AF36" s="31">
        <v>28.81</v>
      </c>
      <c r="AG36" s="28"/>
      <c r="AH36" s="28"/>
      <c r="AI36" s="28"/>
      <c r="AJ36" s="29">
        <v>18</v>
      </c>
      <c r="AK36" s="29">
        <v>1</v>
      </c>
      <c r="AL36" s="29">
        <v>0</v>
      </c>
      <c r="AM36" s="29">
        <v>0</v>
      </c>
      <c r="AN36" s="30">
        <v>0</v>
      </c>
      <c r="AO36" s="27">
        <f t="shared" si="38"/>
        <v>28.81</v>
      </c>
      <c r="AP36" s="26">
        <f t="shared" si="39"/>
        <v>18</v>
      </c>
      <c r="AQ36" s="23">
        <f t="shared" si="40"/>
        <v>3</v>
      </c>
      <c r="AR36" s="45">
        <f t="shared" si="41"/>
        <v>49.81</v>
      </c>
      <c r="AS36" s="31">
        <v>61.63</v>
      </c>
      <c r="AT36" s="28"/>
      <c r="AU36" s="28"/>
      <c r="AV36" s="29">
        <v>10</v>
      </c>
      <c r="AW36" s="29">
        <v>0</v>
      </c>
      <c r="AX36" s="29">
        <v>0</v>
      </c>
      <c r="AY36" s="29">
        <v>0</v>
      </c>
      <c r="AZ36" s="30">
        <v>0</v>
      </c>
      <c r="BA36" s="27">
        <f t="shared" si="42"/>
        <v>61.63</v>
      </c>
      <c r="BB36" s="26">
        <f t="shared" si="43"/>
        <v>10</v>
      </c>
      <c r="BC36" s="23">
        <f t="shared" si="44"/>
        <v>0</v>
      </c>
      <c r="BD36" s="45">
        <f t="shared" si="45"/>
        <v>71.63</v>
      </c>
      <c r="BE36" s="27"/>
      <c r="BF36" s="43"/>
      <c r="BG36" s="29"/>
      <c r="BH36" s="29"/>
      <c r="BI36" s="29"/>
      <c r="BJ36" s="29"/>
      <c r="BK36" s="30"/>
      <c r="BL36" s="40">
        <f t="shared" si="46"/>
        <v>0</v>
      </c>
      <c r="BM36" s="37">
        <f t="shared" si="47"/>
        <v>0</v>
      </c>
      <c r="BN36" s="36">
        <f t="shared" si="48"/>
        <v>0</v>
      </c>
      <c r="BO36" s="35">
        <f t="shared" si="49"/>
        <v>0</v>
      </c>
      <c r="BP36" s="31">
        <v>57.88</v>
      </c>
      <c r="BQ36" s="28"/>
      <c r="BR36" s="28"/>
      <c r="BS36" s="28"/>
      <c r="BT36" s="29">
        <v>19</v>
      </c>
      <c r="BU36" s="29">
        <v>0</v>
      </c>
      <c r="BV36" s="29">
        <v>0</v>
      </c>
      <c r="BW36" s="29">
        <v>0</v>
      </c>
      <c r="BX36" s="30">
        <v>0</v>
      </c>
      <c r="BY36" s="27">
        <f t="shared" si="50"/>
        <v>57.88</v>
      </c>
      <c r="BZ36" s="26">
        <f t="shared" si="51"/>
        <v>19</v>
      </c>
      <c r="CA36" s="32">
        <f t="shared" si="52"/>
        <v>0</v>
      </c>
      <c r="CB36" s="72">
        <f t="shared" si="53"/>
        <v>76.88</v>
      </c>
      <c r="CC36" s="31">
        <v>41.17</v>
      </c>
      <c r="CD36" s="28"/>
      <c r="CE36" s="29">
        <v>13</v>
      </c>
      <c r="CF36" s="29">
        <v>0</v>
      </c>
      <c r="CG36" s="29">
        <v>0</v>
      </c>
      <c r="CH36" s="29">
        <v>0</v>
      </c>
      <c r="CI36" s="30">
        <v>0</v>
      </c>
      <c r="CJ36" s="27">
        <f t="shared" si="54"/>
        <v>41.17</v>
      </c>
      <c r="CK36" s="26">
        <f t="shared" si="55"/>
        <v>13</v>
      </c>
      <c r="CL36" s="23">
        <f t="shared" si="56"/>
        <v>0</v>
      </c>
      <c r="CM36" s="45">
        <f t="shared" si="57"/>
        <v>54.17</v>
      </c>
      <c r="IL36" s="79"/>
      <c r="IO36"/>
      <c r="IP36"/>
      <c r="IQ36"/>
    </row>
    <row r="37" spans="1:283" s="4" customFormat="1" x14ac:dyDescent="0.25">
      <c r="A37" s="33">
        <v>14</v>
      </c>
      <c r="B37" s="63" t="s">
        <v>111</v>
      </c>
      <c r="C37" s="25"/>
      <c r="D37" s="64" t="s">
        <v>146</v>
      </c>
      <c r="E37" s="64" t="s">
        <v>16</v>
      </c>
      <c r="F37" s="65" t="s">
        <v>22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4">
        <f>IF(ISNA(VLOOKUP(E37,SortLookup!$A$1:$B$5,2,FALSE))," ",VLOOKUP(E37,SortLookup!$A$1:$B$5,2,FALSE))</f>
        <v>1</v>
      </c>
      <c r="J37" s="22">
        <f>IF(ISNA(VLOOKUP(F37,SortLookup!$A$7:$B$11,2,FALSE))," ",VLOOKUP(F37,SortLookup!$A$7:$B$11,2,FALSE))</f>
        <v>3</v>
      </c>
      <c r="K37" s="58">
        <f t="shared" si="29"/>
        <v>295.73</v>
      </c>
      <c r="L37" s="59">
        <f t="shared" si="30"/>
        <v>232.73</v>
      </c>
      <c r="M37" s="36">
        <f t="shared" si="31"/>
        <v>0</v>
      </c>
      <c r="N37" s="37">
        <f t="shared" si="32"/>
        <v>63</v>
      </c>
      <c r="O37" s="60">
        <f t="shared" si="33"/>
        <v>63</v>
      </c>
      <c r="P37" s="31">
        <v>32.549999999999997</v>
      </c>
      <c r="Q37" s="28"/>
      <c r="R37" s="28"/>
      <c r="S37" s="28"/>
      <c r="T37" s="28"/>
      <c r="U37" s="28"/>
      <c r="V37" s="28"/>
      <c r="W37" s="29">
        <v>1</v>
      </c>
      <c r="X37" s="29">
        <v>0</v>
      </c>
      <c r="Y37" s="29">
        <v>0</v>
      </c>
      <c r="Z37" s="29">
        <v>0</v>
      </c>
      <c r="AA37" s="30">
        <v>0</v>
      </c>
      <c r="AB37" s="27">
        <f t="shared" si="34"/>
        <v>32.549999999999997</v>
      </c>
      <c r="AC37" s="26">
        <f t="shared" si="35"/>
        <v>1</v>
      </c>
      <c r="AD37" s="23">
        <f t="shared" si="36"/>
        <v>0</v>
      </c>
      <c r="AE37" s="45">
        <f t="shared" si="37"/>
        <v>33.549999999999997</v>
      </c>
      <c r="AF37" s="31">
        <v>31.18</v>
      </c>
      <c r="AG37" s="28"/>
      <c r="AH37" s="28"/>
      <c r="AI37" s="28"/>
      <c r="AJ37" s="29">
        <v>21</v>
      </c>
      <c r="AK37" s="29">
        <v>0</v>
      </c>
      <c r="AL37" s="29">
        <v>0</v>
      </c>
      <c r="AM37" s="29">
        <v>0</v>
      </c>
      <c r="AN37" s="30">
        <v>0</v>
      </c>
      <c r="AO37" s="27">
        <f t="shared" si="38"/>
        <v>31.18</v>
      </c>
      <c r="AP37" s="26">
        <f t="shared" si="39"/>
        <v>21</v>
      </c>
      <c r="AQ37" s="23">
        <f t="shared" si="40"/>
        <v>0</v>
      </c>
      <c r="AR37" s="45">
        <f t="shared" si="41"/>
        <v>52.18</v>
      </c>
      <c r="AS37" s="31">
        <v>40.58</v>
      </c>
      <c r="AT37" s="28"/>
      <c r="AU37" s="28"/>
      <c r="AV37" s="29">
        <v>7</v>
      </c>
      <c r="AW37" s="29">
        <v>0</v>
      </c>
      <c r="AX37" s="29">
        <v>0</v>
      </c>
      <c r="AY37" s="29">
        <v>0</v>
      </c>
      <c r="AZ37" s="30">
        <v>0</v>
      </c>
      <c r="BA37" s="27">
        <f t="shared" si="42"/>
        <v>40.58</v>
      </c>
      <c r="BB37" s="26">
        <f t="shared" si="43"/>
        <v>7</v>
      </c>
      <c r="BC37" s="23">
        <f t="shared" si="44"/>
        <v>0</v>
      </c>
      <c r="BD37" s="45">
        <f t="shared" si="45"/>
        <v>47.58</v>
      </c>
      <c r="BE37" s="27"/>
      <c r="BF37" s="43"/>
      <c r="BG37" s="29"/>
      <c r="BH37" s="29"/>
      <c r="BI37" s="29"/>
      <c r="BJ37" s="29"/>
      <c r="BK37" s="30"/>
      <c r="BL37" s="40">
        <f t="shared" si="46"/>
        <v>0</v>
      </c>
      <c r="BM37" s="37">
        <f t="shared" si="47"/>
        <v>0</v>
      </c>
      <c r="BN37" s="36">
        <f t="shared" si="48"/>
        <v>0</v>
      </c>
      <c r="BO37" s="35">
        <f t="shared" si="49"/>
        <v>0</v>
      </c>
      <c r="BP37" s="31">
        <v>71.33</v>
      </c>
      <c r="BQ37" s="28"/>
      <c r="BR37" s="28"/>
      <c r="BS37" s="28"/>
      <c r="BT37" s="29">
        <v>6</v>
      </c>
      <c r="BU37" s="29">
        <v>0</v>
      </c>
      <c r="BV37" s="29">
        <v>0</v>
      </c>
      <c r="BW37" s="29">
        <v>0</v>
      </c>
      <c r="BX37" s="30">
        <v>0</v>
      </c>
      <c r="BY37" s="27">
        <f t="shared" si="50"/>
        <v>71.33</v>
      </c>
      <c r="BZ37" s="26">
        <f t="shared" si="51"/>
        <v>6</v>
      </c>
      <c r="CA37" s="32">
        <f t="shared" si="52"/>
        <v>0</v>
      </c>
      <c r="CB37" s="72">
        <f t="shared" si="53"/>
        <v>77.33</v>
      </c>
      <c r="CC37" s="31">
        <v>57.09</v>
      </c>
      <c r="CD37" s="28"/>
      <c r="CE37" s="29">
        <v>28</v>
      </c>
      <c r="CF37" s="29">
        <v>0</v>
      </c>
      <c r="CG37" s="29">
        <v>0</v>
      </c>
      <c r="CH37" s="29">
        <v>0</v>
      </c>
      <c r="CI37" s="30">
        <v>0</v>
      </c>
      <c r="CJ37" s="27">
        <f t="shared" si="54"/>
        <v>57.09</v>
      </c>
      <c r="CK37" s="26">
        <f t="shared" si="55"/>
        <v>28</v>
      </c>
      <c r="CL37" s="23">
        <f t="shared" si="56"/>
        <v>0</v>
      </c>
      <c r="CM37" s="45">
        <f t="shared" si="57"/>
        <v>85.09</v>
      </c>
      <c r="CN37"/>
      <c r="CO37"/>
      <c r="CP37"/>
      <c r="CQ37"/>
      <c r="CR37"/>
      <c r="CS37"/>
      <c r="CT37"/>
      <c r="CW37"/>
      <c r="CZ37"/>
      <c r="DA37"/>
      <c r="DB37"/>
      <c r="DC37"/>
      <c r="DD37"/>
      <c r="DE37"/>
      <c r="DH37"/>
      <c r="DK37"/>
      <c r="DL37"/>
      <c r="DM37"/>
      <c r="DN37"/>
      <c r="DO37"/>
      <c r="DP37"/>
      <c r="DS37"/>
      <c r="DV37"/>
      <c r="DW37"/>
      <c r="DX37"/>
      <c r="DY37"/>
      <c r="DZ37"/>
      <c r="EA37"/>
      <c r="ED37"/>
      <c r="EG37"/>
      <c r="EH37"/>
      <c r="EI37"/>
      <c r="EJ37"/>
      <c r="EK37"/>
      <c r="EL37"/>
      <c r="EO37"/>
      <c r="ER37"/>
      <c r="ES37"/>
      <c r="ET37"/>
      <c r="EU37"/>
      <c r="EV37"/>
      <c r="EW37"/>
      <c r="EZ37"/>
      <c r="FC37"/>
      <c r="FD37"/>
      <c r="FE37"/>
      <c r="FF37"/>
      <c r="FG37"/>
      <c r="FH37"/>
      <c r="FK37"/>
      <c r="FN37"/>
      <c r="FO37"/>
      <c r="FP37"/>
      <c r="FQ37"/>
      <c r="FR37"/>
      <c r="FS37"/>
      <c r="FV37"/>
      <c r="FY37"/>
      <c r="FZ37"/>
      <c r="GA37"/>
      <c r="GB37"/>
      <c r="GC37"/>
      <c r="GD37"/>
      <c r="GG37"/>
      <c r="GJ37"/>
      <c r="GK37"/>
      <c r="GL37"/>
      <c r="GM37"/>
      <c r="GN37"/>
      <c r="GO37"/>
      <c r="GR37"/>
      <c r="GU37"/>
      <c r="GV37"/>
      <c r="GW37"/>
      <c r="GX37"/>
      <c r="GY37"/>
      <c r="GZ37"/>
      <c r="HC37"/>
      <c r="HF37"/>
      <c r="HG37"/>
      <c r="HH37"/>
      <c r="HI37"/>
      <c r="HJ37"/>
      <c r="HK37"/>
      <c r="HN37"/>
      <c r="HQ37"/>
      <c r="HR37"/>
      <c r="HS37"/>
      <c r="HT37"/>
      <c r="HU37"/>
      <c r="HV37"/>
      <c r="HY37"/>
      <c r="IB37"/>
      <c r="IC37"/>
      <c r="ID37"/>
      <c r="IE37"/>
      <c r="IF37"/>
      <c r="IG37"/>
      <c r="IJ37"/>
      <c r="IK37"/>
      <c r="IL37" s="79"/>
      <c r="IM37"/>
      <c r="IN37"/>
    </row>
    <row r="38" spans="1:283" s="4" customFormat="1" ht="3" customHeight="1" x14ac:dyDescent="0.25">
      <c r="A38" s="138"/>
      <c r="B38" s="139"/>
      <c r="C38" s="140"/>
      <c r="D38" s="141"/>
      <c r="E38" s="141"/>
      <c r="F38" s="142"/>
      <c r="G38" s="143"/>
      <c r="H38" s="144"/>
      <c r="I38" s="145"/>
      <c r="J38" s="146"/>
      <c r="K38" s="147"/>
      <c r="L38" s="148"/>
      <c r="M38" s="149"/>
      <c r="N38" s="150"/>
      <c r="O38" s="151"/>
      <c r="P38" s="152"/>
      <c r="Q38" s="153"/>
      <c r="R38" s="153"/>
      <c r="S38" s="153"/>
      <c r="T38" s="153"/>
      <c r="U38" s="153"/>
      <c r="V38" s="153"/>
      <c r="W38" s="154"/>
      <c r="X38" s="154"/>
      <c r="Y38" s="154"/>
      <c r="Z38" s="154"/>
      <c r="AA38" s="155"/>
      <c r="AB38" s="156"/>
      <c r="AC38" s="157"/>
      <c r="AD38" s="158"/>
      <c r="AE38" s="159"/>
      <c r="AF38" s="152"/>
      <c r="AG38" s="153"/>
      <c r="AH38" s="153"/>
      <c r="AI38" s="153"/>
      <c r="AJ38" s="154"/>
      <c r="AK38" s="154"/>
      <c r="AL38" s="154"/>
      <c r="AM38" s="154"/>
      <c r="AN38" s="155"/>
      <c r="AO38" s="156"/>
      <c r="AP38" s="157"/>
      <c r="AQ38" s="158"/>
      <c r="AR38" s="159"/>
      <c r="AS38" s="152"/>
      <c r="AT38" s="153"/>
      <c r="AU38" s="153"/>
      <c r="AV38" s="154"/>
      <c r="AW38" s="154"/>
      <c r="AX38" s="154"/>
      <c r="AY38" s="154"/>
      <c r="AZ38" s="155"/>
      <c r="BA38" s="156"/>
      <c r="BB38" s="157"/>
      <c r="BC38" s="158"/>
      <c r="BD38" s="159"/>
      <c r="BE38" s="156"/>
      <c r="BF38" s="175"/>
      <c r="BG38" s="154"/>
      <c r="BH38" s="154"/>
      <c r="BI38" s="154"/>
      <c r="BJ38" s="154"/>
      <c r="BK38" s="155"/>
      <c r="BL38" s="176"/>
      <c r="BM38" s="150"/>
      <c r="BN38" s="149"/>
      <c r="BO38" s="177"/>
      <c r="BP38" s="152"/>
      <c r="BQ38" s="153"/>
      <c r="BR38" s="153"/>
      <c r="BS38" s="153"/>
      <c r="BT38" s="154"/>
      <c r="BU38" s="154"/>
      <c r="BV38" s="154"/>
      <c r="BW38" s="154"/>
      <c r="BX38" s="155"/>
      <c r="BY38" s="156"/>
      <c r="BZ38" s="157"/>
      <c r="CA38" s="178"/>
      <c r="CB38" s="179"/>
      <c r="CC38" s="152"/>
      <c r="CD38" s="153"/>
      <c r="CE38" s="154"/>
      <c r="CF38" s="154"/>
      <c r="CG38" s="154"/>
      <c r="CH38" s="154"/>
      <c r="CI38" s="155"/>
      <c r="CJ38" s="156"/>
      <c r="CK38" s="157"/>
      <c r="CL38" s="158"/>
      <c r="CM38" s="159"/>
      <c r="CN38"/>
      <c r="CO38"/>
      <c r="CP38"/>
      <c r="CQ38"/>
      <c r="CR38"/>
      <c r="CS38"/>
      <c r="CT38"/>
      <c r="CW38"/>
      <c r="CZ38"/>
      <c r="DA38"/>
      <c r="DB38"/>
      <c r="DC38"/>
      <c r="DD38"/>
      <c r="DE38"/>
      <c r="DH38"/>
      <c r="DK38"/>
      <c r="DL38"/>
      <c r="DM38"/>
      <c r="DN38"/>
      <c r="DO38"/>
      <c r="DP38"/>
      <c r="DS38"/>
      <c r="DV38"/>
      <c r="DW38"/>
      <c r="DX38"/>
      <c r="DY38"/>
      <c r="DZ38"/>
      <c r="EA38"/>
      <c r="ED38"/>
      <c r="EG38"/>
      <c r="EH38"/>
      <c r="EI38"/>
      <c r="EJ38"/>
      <c r="EK38"/>
      <c r="EL38"/>
      <c r="EO38"/>
      <c r="ER38"/>
      <c r="ES38"/>
      <c r="ET38"/>
      <c r="EU38"/>
      <c r="EV38"/>
      <c r="EW38"/>
      <c r="EZ38"/>
      <c r="FC38"/>
      <c r="FD38"/>
      <c r="FE38"/>
      <c r="FF38"/>
      <c r="FG38"/>
      <c r="FH38"/>
      <c r="FK38"/>
      <c r="FN38"/>
      <c r="FO38"/>
      <c r="FP38"/>
      <c r="FQ38"/>
      <c r="FR38"/>
      <c r="FS38"/>
      <c r="FV38"/>
      <c r="FY38"/>
      <c r="FZ38"/>
      <c r="GA38"/>
      <c r="GB38"/>
      <c r="GC38"/>
      <c r="GD38"/>
      <c r="GG38"/>
      <c r="GJ38"/>
      <c r="GK38"/>
      <c r="GL38"/>
      <c r="GM38"/>
      <c r="GN38"/>
      <c r="GO38"/>
      <c r="GR38"/>
      <c r="GU38"/>
      <c r="GV38"/>
      <c r="GW38"/>
      <c r="GX38"/>
      <c r="GY38"/>
      <c r="GZ38"/>
      <c r="HC38"/>
      <c r="HF38"/>
      <c r="HG38"/>
      <c r="HH38"/>
      <c r="HI38"/>
      <c r="HJ38"/>
      <c r="HK38"/>
      <c r="HN38"/>
      <c r="HQ38"/>
      <c r="HR38"/>
      <c r="HS38"/>
      <c r="HT38"/>
      <c r="HU38"/>
      <c r="HV38"/>
      <c r="HY38"/>
      <c r="IB38"/>
      <c r="IC38"/>
      <c r="ID38"/>
      <c r="IE38"/>
      <c r="IF38"/>
      <c r="IG38"/>
      <c r="IJ38"/>
      <c r="IK38"/>
      <c r="IL38" s="79"/>
      <c r="IM38"/>
      <c r="IN38"/>
    </row>
    <row r="39" spans="1:283" s="4" customFormat="1" x14ac:dyDescent="0.25">
      <c r="A39" s="33">
        <v>1</v>
      </c>
      <c r="B39" s="63" t="s">
        <v>147</v>
      </c>
      <c r="C39" s="25"/>
      <c r="D39" s="64" t="s">
        <v>146</v>
      </c>
      <c r="E39" s="64" t="s">
        <v>138</v>
      </c>
      <c r="F39" s="65" t="s">
        <v>100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4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58">
        <f>L39+M39+O39</f>
        <v>235.09</v>
      </c>
      <c r="L39" s="59">
        <f>AB39+AO39+BA39+BL39+BY39+CJ39+CU39+DF39+DQ39+EB39+EM39+EX39+FI39+FT39+GE39+GP39+HA39+HL39+HW39+IH39</f>
        <v>176.09</v>
      </c>
      <c r="M39" s="36">
        <f>AD39+AQ39+BC39+BN39+CA39+CL39+CW39+DH39+DS39+ED39+EO39+EZ39+FK39+FV39+GG39+GR39+HC39+HN39+HY39+IJ39</f>
        <v>0</v>
      </c>
      <c r="N39" s="37">
        <f>O39</f>
        <v>59</v>
      </c>
      <c r="O39" s="60">
        <f>W39+AJ39+AV39+BG39+BT39+CE39+CP39+DA39+DL39+DW39+EH39+ES39+FD39+FO39+FZ39+GK39+GV39+HG39+HR39+IC39</f>
        <v>59</v>
      </c>
      <c r="P39" s="31">
        <v>26.27</v>
      </c>
      <c r="Q39" s="28"/>
      <c r="R39" s="28"/>
      <c r="S39" s="28"/>
      <c r="T39" s="28"/>
      <c r="U39" s="28"/>
      <c r="V39" s="28"/>
      <c r="W39" s="29">
        <v>0</v>
      </c>
      <c r="X39" s="29">
        <v>0</v>
      </c>
      <c r="Y39" s="29">
        <v>0</v>
      </c>
      <c r="Z39" s="29">
        <v>0</v>
      </c>
      <c r="AA39" s="30">
        <v>0</v>
      </c>
      <c r="AB39" s="27">
        <f>P39+Q39+R39+S39+T39+U39+V39</f>
        <v>26.27</v>
      </c>
      <c r="AC39" s="26">
        <f>W39</f>
        <v>0</v>
      </c>
      <c r="AD39" s="23">
        <f>(X39*3)+(Y39*10)+(Z39*5)+(AA39*20)</f>
        <v>0</v>
      </c>
      <c r="AE39" s="45">
        <f>AB39+AC39+AD39</f>
        <v>26.27</v>
      </c>
      <c r="AF39" s="31">
        <v>25.58</v>
      </c>
      <c r="AG39" s="28"/>
      <c r="AH39" s="28"/>
      <c r="AI39" s="28"/>
      <c r="AJ39" s="29">
        <v>23</v>
      </c>
      <c r="AK39" s="29">
        <v>0</v>
      </c>
      <c r="AL39" s="29">
        <v>0</v>
      </c>
      <c r="AM39" s="29">
        <v>0</v>
      </c>
      <c r="AN39" s="30">
        <v>0</v>
      </c>
      <c r="AO39" s="27">
        <f>AF39+AG39+AH39+AI39</f>
        <v>25.58</v>
      </c>
      <c r="AP39" s="26">
        <f>AJ39</f>
        <v>23</v>
      </c>
      <c r="AQ39" s="23">
        <f>(AK39*3)+(AL39*10)+(AM39*5)+(AN39*20)</f>
        <v>0</v>
      </c>
      <c r="AR39" s="45">
        <f>AO39+AP39+AQ39</f>
        <v>48.58</v>
      </c>
      <c r="AS39" s="31">
        <v>25.75</v>
      </c>
      <c r="AT39" s="28"/>
      <c r="AU39" s="28"/>
      <c r="AV39" s="29">
        <v>9</v>
      </c>
      <c r="AW39" s="29">
        <v>0</v>
      </c>
      <c r="AX39" s="29">
        <v>0</v>
      </c>
      <c r="AY39" s="29">
        <v>0</v>
      </c>
      <c r="AZ39" s="30">
        <v>0</v>
      </c>
      <c r="BA39" s="27">
        <f>AS39+AT39+AU39</f>
        <v>25.75</v>
      </c>
      <c r="BB39" s="26">
        <f>AV39</f>
        <v>9</v>
      </c>
      <c r="BC39" s="23">
        <f>(AW39*3)+(AX39*10)+(AY39*5)+(AZ39*20)</f>
        <v>0</v>
      </c>
      <c r="BD39" s="45">
        <f>BA39+BB39+BC39</f>
        <v>34.75</v>
      </c>
      <c r="BE39" s="27"/>
      <c r="BF39" s="43"/>
      <c r="BG39" s="29"/>
      <c r="BH39" s="29"/>
      <c r="BI39" s="29"/>
      <c r="BJ39" s="29"/>
      <c r="BK39" s="30"/>
      <c r="BL39" s="40">
        <f>BE39+BF39</f>
        <v>0</v>
      </c>
      <c r="BM39" s="37">
        <f>BG39/2</f>
        <v>0</v>
      </c>
      <c r="BN39" s="36">
        <f>(BH39*3)+(BI39*5)+(BJ39*5)+(BK39*20)</f>
        <v>0</v>
      </c>
      <c r="BO39" s="35">
        <f>BL39+BM39+BN39</f>
        <v>0</v>
      </c>
      <c r="BP39" s="31">
        <v>56.15</v>
      </c>
      <c r="BQ39" s="28"/>
      <c r="BR39" s="28"/>
      <c r="BS39" s="28"/>
      <c r="BT39" s="29">
        <v>14</v>
      </c>
      <c r="BU39" s="29">
        <v>0</v>
      </c>
      <c r="BV39" s="29">
        <v>0</v>
      </c>
      <c r="BW39" s="29">
        <v>0</v>
      </c>
      <c r="BX39" s="30">
        <v>0</v>
      </c>
      <c r="BY39" s="27">
        <f>BP39+BQ39+BR39+BS39</f>
        <v>56.15</v>
      </c>
      <c r="BZ39" s="26">
        <f>BT39</f>
        <v>14</v>
      </c>
      <c r="CA39" s="32">
        <f>(BU39*3)+(BV39*10)+(BW39*5)+(BX39*20)</f>
        <v>0</v>
      </c>
      <c r="CB39" s="72">
        <f>BY39+BZ39+CA39</f>
        <v>70.150000000000006</v>
      </c>
      <c r="CC39" s="31">
        <v>42.34</v>
      </c>
      <c r="CD39" s="28"/>
      <c r="CE39" s="29">
        <v>13</v>
      </c>
      <c r="CF39" s="29">
        <v>0</v>
      </c>
      <c r="CG39" s="29">
        <v>0</v>
      </c>
      <c r="CH39" s="29">
        <v>0</v>
      </c>
      <c r="CI39" s="30">
        <v>0</v>
      </c>
      <c r="CJ39" s="27">
        <f>CC39+CD39</f>
        <v>42.34</v>
      </c>
      <c r="CK39" s="26">
        <f>CE39</f>
        <v>13</v>
      </c>
      <c r="CL39" s="23">
        <f>(CF39*3)+(CG39*10)+(CH39*5)+(CI39*20)</f>
        <v>0</v>
      </c>
      <c r="CM39" s="45">
        <f>CJ39+CK39+CL39</f>
        <v>55.34</v>
      </c>
      <c r="CN39" s="1"/>
      <c r="CO39" s="1"/>
      <c r="CP39" s="2"/>
      <c r="CQ39" s="2"/>
      <c r="CR39" s="2"/>
      <c r="CS39" s="2"/>
      <c r="CT39" s="2"/>
      <c r="CU39" s="61"/>
      <c r="CV39" s="13"/>
      <c r="CW39" s="6"/>
      <c r="CX39" s="38"/>
      <c r="CY39" s="1"/>
      <c r="CZ39" s="1"/>
      <c r="DA39" s="2"/>
      <c r="DB39" s="2"/>
      <c r="DC39" s="2"/>
      <c r="DD39" s="2"/>
      <c r="DE39" s="2"/>
      <c r="DF39" s="61"/>
      <c r="DG39" s="13"/>
      <c r="DH39" s="6"/>
      <c r="DI39" s="38"/>
      <c r="DJ39" s="1"/>
      <c r="DK39" s="1"/>
      <c r="DL39" s="2"/>
      <c r="DM39" s="2"/>
      <c r="DN39" s="2"/>
      <c r="DO39" s="2"/>
      <c r="DP39" s="2"/>
      <c r="DQ39" s="61"/>
      <c r="DR39" s="13"/>
      <c r="DS39" s="6"/>
      <c r="DT39" s="38"/>
      <c r="DU39" s="1"/>
      <c r="DV39" s="1"/>
      <c r="DW39" s="2"/>
      <c r="DX39" s="2"/>
      <c r="DY39" s="2"/>
      <c r="DZ39" s="2"/>
      <c r="EA39" s="2"/>
      <c r="EB39" s="61"/>
      <c r="EC39" s="13"/>
      <c r="ED39" s="6"/>
      <c r="EE39" s="38"/>
      <c r="EF39" s="1"/>
      <c r="EG39" s="1"/>
      <c r="EH39" s="2"/>
      <c r="EI39" s="2"/>
      <c r="EJ39" s="2"/>
      <c r="EK39" s="2"/>
      <c r="EL39" s="2"/>
      <c r="EM39" s="61"/>
      <c r="EN39" s="13"/>
      <c r="EO39" s="6"/>
      <c r="EP39" s="38"/>
      <c r="EQ39" s="1"/>
      <c r="ER39" s="1"/>
      <c r="ES39" s="2"/>
      <c r="ET39" s="2"/>
      <c r="EU39" s="2"/>
      <c r="EV39" s="2"/>
      <c r="EW39" s="2"/>
      <c r="EX39" s="61"/>
      <c r="EY39" s="13"/>
      <c r="EZ39" s="6"/>
      <c r="FA39" s="38"/>
      <c r="FB39" s="1"/>
      <c r="FC39" s="1"/>
      <c r="FD39" s="2"/>
      <c r="FE39" s="2"/>
      <c r="FF39" s="2"/>
      <c r="FG39" s="2"/>
      <c r="FH39" s="2"/>
      <c r="FI39" s="61"/>
      <c r="FJ39" s="13"/>
      <c r="FK39" s="6"/>
      <c r="FL39" s="38"/>
      <c r="FM39" s="1"/>
      <c r="FN39" s="1"/>
      <c r="FO39" s="2"/>
      <c r="FP39" s="2"/>
      <c r="FQ39" s="2"/>
      <c r="FR39" s="2"/>
      <c r="FS39" s="2"/>
      <c r="FT39" s="61"/>
      <c r="FU39" s="13"/>
      <c r="FV39" s="6"/>
      <c r="FW39" s="38"/>
      <c r="FX39" s="1"/>
      <c r="FY39" s="1"/>
      <c r="FZ39" s="2"/>
      <c r="GA39" s="2"/>
      <c r="GB39" s="2"/>
      <c r="GC39" s="2"/>
      <c r="GD39" s="2"/>
      <c r="GE39" s="61"/>
      <c r="GF39" s="13"/>
      <c r="GG39" s="6"/>
      <c r="GH39" s="38"/>
      <c r="GI39" s="1"/>
      <c r="GJ39" s="1"/>
      <c r="GK39" s="2"/>
      <c r="GL39" s="2"/>
      <c r="GM39" s="2"/>
      <c r="GN39" s="2"/>
      <c r="GO39" s="2"/>
      <c r="GP39" s="61"/>
      <c r="GQ39" s="13"/>
      <c r="GR39" s="6"/>
      <c r="GS39" s="38"/>
      <c r="GT39" s="1"/>
      <c r="GU39" s="1"/>
      <c r="GV39" s="2"/>
      <c r="GW39" s="2"/>
      <c r="GX39" s="2"/>
      <c r="GY39" s="2"/>
      <c r="GZ39" s="2"/>
      <c r="HA39" s="61"/>
      <c r="HB39" s="13"/>
      <c r="HC39" s="6"/>
      <c r="HD39" s="38"/>
      <c r="HE39" s="1"/>
      <c r="HF39" s="1"/>
      <c r="HG39" s="2"/>
      <c r="HH39" s="2"/>
      <c r="HI39" s="2"/>
      <c r="HJ39" s="2"/>
      <c r="HK39" s="2"/>
      <c r="HL39" s="61"/>
      <c r="HM39" s="13"/>
      <c r="HN39" s="6"/>
      <c r="HO39" s="38"/>
      <c r="HP39" s="1"/>
      <c r="HQ39" s="1"/>
      <c r="HR39" s="2"/>
      <c r="HS39" s="2"/>
      <c r="HT39" s="2"/>
      <c r="HU39" s="2"/>
      <c r="HV39" s="2"/>
      <c r="HW39" s="61"/>
      <c r="HX39" s="13"/>
      <c r="HY39" s="6"/>
      <c r="HZ39" s="38"/>
      <c r="IA39" s="1"/>
      <c r="IB39" s="1"/>
      <c r="IC39" s="2"/>
      <c r="ID39" s="2"/>
      <c r="IE39" s="2"/>
      <c r="IF39" s="2"/>
      <c r="IG39" s="2"/>
      <c r="IH39" s="61"/>
      <c r="II39" s="13"/>
      <c r="IJ39" s="6"/>
      <c r="IK39" s="38"/>
      <c r="IL39" s="79"/>
      <c r="IM39"/>
      <c r="IN39"/>
      <c r="IO39"/>
      <c r="IP39"/>
    </row>
    <row r="40" spans="1:283" s="4" customFormat="1" x14ac:dyDescent="0.25">
      <c r="A40" s="33">
        <v>2</v>
      </c>
      <c r="B40" s="63" t="s">
        <v>161</v>
      </c>
      <c r="C40" s="25"/>
      <c r="D40" s="64" t="s">
        <v>112</v>
      </c>
      <c r="E40" s="64" t="s">
        <v>138</v>
      </c>
      <c r="F40" s="65" t="s">
        <v>102</v>
      </c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4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58">
        <f>L40+M40+O40</f>
        <v>540.37</v>
      </c>
      <c r="L40" s="59">
        <f>AB40+AO40+BA40+BL40+BY40+CJ40+CU40+DF40+DQ40+EB40+EM40+EX40+FI40+FT40+GE40+GP40+HA40+HL40+HW40+IH40</f>
        <v>411.37</v>
      </c>
      <c r="M40" s="36">
        <f>AD40+AQ40+BC40+BN40+CA40+CL40+CW40+DH40+DS40+ED40+EO40+EZ40+FK40+FV40+GG40+GR40+HC40+HN40+HY40+IJ40</f>
        <v>9</v>
      </c>
      <c r="N40" s="37">
        <f>O40</f>
        <v>120</v>
      </c>
      <c r="O40" s="60">
        <f>W40+AJ40+AV40+BG40+BT40+CE40+CP40+DA40+DL40+DW40+EH40+ES40+FD40+FO40+FZ40+GK40+GV40+HG40+HR40+IC40</f>
        <v>120</v>
      </c>
      <c r="P40" s="31">
        <v>140.16999999999999</v>
      </c>
      <c r="Q40" s="28"/>
      <c r="R40" s="28"/>
      <c r="S40" s="28"/>
      <c r="T40" s="28"/>
      <c r="U40" s="28"/>
      <c r="V40" s="28"/>
      <c r="W40" s="29">
        <v>8</v>
      </c>
      <c r="X40" s="29">
        <v>0</v>
      </c>
      <c r="Y40" s="29">
        <v>0</v>
      </c>
      <c r="Z40" s="29">
        <v>0</v>
      </c>
      <c r="AA40" s="30">
        <v>0</v>
      </c>
      <c r="AB40" s="27">
        <f>P40+Q40+R40+S40+T40+U40+V40</f>
        <v>140.16999999999999</v>
      </c>
      <c r="AC40" s="26">
        <f>W40</f>
        <v>8</v>
      </c>
      <c r="AD40" s="23">
        <f>(X40*3)+(Y40*10)+(Z40*5)+(AA40*20)</f>
        <v>0</v>
      </c>
      <c r="AE40" s="45">
        <f>AB40+AC40+AD40</f>
        <v>148.16999999999999</v>
      </c>
      <c r="AF40" s="31">
        <v>29.91</v>
      </c>
      <c r="AG40" s="28"/>
      <c r="AH40" s="28"/>
      <c r="AI40" s="28"/>
      <c r="AJ40" s="29">
        <v>37</v>
      </c>
      <c r="AK40" s="29">
        <v>1</v>
      </c>
      <c r="AL40" s="29">
        <v>0</v>
      </c>
      <c r="AM40" s="29">
        <v>0</v>
      </c>
      <c r="AN40" s="30">
        <v>0</v>
      </c>
      <c r="AO40" s="27">
        <f>AF40+AG40+AH40+AI40</f>
        <v>29.91</v>
      </c>
      <c r="AP40" s="26">
        <f>AJ40</f>
        <v>37</v>
      </c>
      <c r="AQ40" s="23">
        <f>(AK40*3)+(AL40*10)+(AM40*5)+(AN40*20)</f>
        <v>3</v>
      </c>
      <c r="AR40" s="45">
        <f>AO40+AP40+AQ40</f>
        <v>69.91</v>
      </c>
      <c r="AS40" s="31">
        <v>44.94</v>
      </c>
      <c r="AT40" s="28"/>
      <c r="AU40" s="28"/>
      <c r="AV40" s="29">
        <v>42</v>
      </c>
      <c r="AW40" s="29">
        <v>2</v>
      </c>
      <c r="AX40" s="29">
        <v>0</v>
      </c>
      <c r="AY40" s="29">
        <v>0</v>
      </c>
      <c r="AZ40" s="30">
        <v>0</v>
      </c>
      <c r="BA40" s="27">
        <f>AS40+AT40+AU40</f>
        <v>44.94</v>
      </c>
      <c r="BB40" s="26">
        <f>AV40</f>
        <v>42</v>
      </c>
      <c r="BC40" s="23">
        <f>(AW40*3)+(AX40*10)+(AY40*5)+(AZ40*20)</f>
        <v>6</v>
      </c>
      <c r="BD40" s="45">
        <f>BA40+BB40+BC40</f>
        <v>92.94</v>
      </c>
      <c r="BE40" s="27"/>
      <c r="BF40" s="43"/>
      <c r="BG40" s="29"/>
      <c r="BH40" s="29"/>
      <c r="BI40" s="29"/>
      <c r="BJ40" s="29"/>
      <c r="BK40" s="30"/>
      <c r="BL40" s="40">
        <f>BE40+BF40</f>
        <v>0</v>
      </c>
      <c r="BM40" s="37">
        <f>BG40/2</f>
        <v>0</v>
      </c>
      <c r="BN40" s="36">
        <f>(BH40*3)+(BI40*5)+(BJ40*5)+(BK40*20)</f>
        <v>0</v>
      </c>
      <c r="BO40" s="35">
        <f>BL40+BM40+BN40</f>
        <v>0</v>
      </c>
      <c r="BP40" s="31">
        <v>119.85</v>
      </c>
      <c r="BQ40" s="28"/>
      <c r="BR40" s="28"/>
      <c r="BS40" s="28"/>
      <c r="BT40" s="29">
        <v>22</v>
      </c>
      <c r="BU40" s="29">
        <v>0</v>
      </c>
      <c r="BV40" s="29">
        <v>0</v>
      </c>
      <c r="BW40" s="29">
        <v>0</v>
      </c>
      <c r="BX40" s="30">
        <v>0</v>
      </c>
      <c r="BY40" s="27">
        <f>BP40+BQ40+BR40+BS40</f>
        <v>119.85</v>
      </c>
      <c r="BZ40" s="26">
        <f>BT40</f>
        <v>22</v>
      </c>
      <c r="CA40" s="32">
        <f>(BU40*3)+(BV40*10)+(BW40*5)+(BX40*20)</f>
        <v>0</v>
      </c>
      <c r="CB40" s="72">
        <f>BY40+BZ40+CA40</f>
        <v>141.85</v>
      </c>
      <c r="CC40" s="31">
        <v>76.5</v>
      </c>
      <c r="CD40" s="28"/>
      <c r="CE40" s="29">
        <v>11</v>
      </c>
      <c r="CF40" s="29">
        <v>0</v>
      </c>
      <c r="CG40" s="29">
        <v>0</v>
      </c>
      <c r="CH40" s="29">
        <v>0</v>
      </c>
      <c r="CI40" s="30">
        <v>0</v>
      </c>
      <c r="CJ40" s="27">
        <f>CC40+CD40</f>
        <v>76.5</v>
      </c>
      <c r="CK40" s="26">
        <f>CE40</f>
        <v>11</v>
      </c>
      <c r="CL40" s="23">
        <f>(CF40*3)+(CG40*10)+(CH40*5)+(CI40*20)</f>
        <v>0</v>
      </c>
      <c r="CM40" s="45">
        <f>CJ40+CK40+CL40</f>
        <v>87.5</v>
      </c>
      <c r="IL40" s="79"/>
    </row>
    <row r="41" spans="1:283" s="4" customFormat="1" ht="3" customHeight="1" x14ac:dyDescent="0.25">
      <c r="A41" s="138"/>
      <c r="B41" s="139"/>
      <c r="C41" s="140"/>
      <c r="D41" s="141"/>
      <c r="E41" s="141"/>
      <c r="F41" s="142"/>
      <c r="G41" s="143"/>
      <c r="H41" s="144"/>
      <c r="I41" s="145"/>
      <c r="J41" s="146"/>
      <c r="K41" s="147"/>
      <c r="L41" s="148"/>
      <c r="M41" s="149"/>
      <c r="N41" s="150"/>
      <c r="O41" s="151"/>
      <c r="P41" s="152"/>
      <c r="Q41" s="153"/>
      <c r="R41" s="153"/>
      <c r="S41" s="153"/>
      <c r="T41" s="153"/>
      <c r="U41" s="153"/>
      <c r="V41" s="153"/>
      <c r="W41" s="154"/>
      <c r="X41" s="154"/>
      <c r="Y41" s="154"/>
      <c r="Z41" s="154"/>
      <c r="AA41" s="155"/>
      <c r="AB41" s="156"/>
      <c r="AC41" s="157"/>
      <c r="AD41" s="158"/>
      <c r="AE41" s="159"/>
      <c r="AF41" s="152"/>
      <c r="AG41" s="153"/>
      <c r="AH41" s="153"/>
      <c r="AI41" s="153"/>
      <c r="AJ41" s="154"/>
      <c r="AK41" s="154"/>
      <c r="AL41" s="154"/>
      <c r="AM41" s="154"/>
      <c r="AN41" s="155"/>
      <c r="AO41" s="156"/>
      <c r="AP41" s="157"/>
      <c r="AQ41" s="158"/>
      <c r="AR41" s="159"/>
      <c r="AS41" s="152"/>
      <c r="AT41" s="153"/>
      <c r="AU41" s="153"/>
      <c r="AV41" s="154"/>
      <c r="AW41" s="154"/>
      <c r="AX41" s="154"/>
      <c r="AY41" s="154"/>
      <c r="AZ41" s="155"/>
      <c r="BA41" s="156"/>
      <c r="BB41" s="157"/>
      <c r="BC41" s="158"/>
      <c r="BD41" s="159"/>
      <c r="BE41" s="156"/>
      <c r="BF41" s="175"/>
      <c r="BG41" s="154"/>
      <c r="BH41" s="154"/>
      <c r="BI41" s="154"/>
      <c r="BJ41" s="154"/>
      <c r="BK41" s="155"/>
      <c r="BL41" s="176"/>
      <c r="BM41" s="150"/>
      <c r="BN41" s="149"/>
      <c r="BO41" s="177"/>
      <c r="BP41" s="152"/>
      <c r="BQ41" s="153"/>
      <c r="BR41" s="153"/>
      <c r="BS41" s="153"/>
      <c r="BT41" s="154"/>
      <c r="BU41" s="154"/>
      <c r="BV41" s="154"/>
      <c r="BW41" s="154"/>
      <c r="BX41" s="155"/>
      <c r="BY41" s="156"/>
      <c r="BZ41" s="157"/>
      <c r="CA41" s="178"/>
      <c r="CB41" s="179"/>
      <c r="CC41" s="152"/>
      <c r="CD41" s="153"/>
      <c r="CE41" s="154"/>
      <c r="CF41" s="154"/>
      <c r="CG41" s="154"/>
      <c r="CH41" s="154"/>
      <c r="CI41" s="155"/>
      <c r="CJ41" s="156"/>
      <c r="CK41" s="157"/>
      <c r="CL41" s="158"/>
      <c r="CM41" s="159"/>
      <c r="IL41" s="79"/>
    </row>
    <row r="42" spans="1:283" s="4" customFormat="1" x14ac:dyDescent="0.25">
      <c r="A42" s="33">
        <v>1</v>
      </c>
      <c r="B42" s="63" t="s">
        <v>145</v>
      </c>
      <c r="C42" s="25"/>
      <c r="D42" s="64" t="s">
        <v>112</v>
      </c>
      <c r="E42" s="64" t="s">
        <v>102</v>
      </c>
      <c r="F42" s="65" t="s">
        <v>102</v>
      </c>
      <c r="G42" s="24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4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58">
        <f>L42+M42+O42</f>
        <v>128.04</v>
      </c>
      <c r="L42" s="59">
        <f>AB42+AO42+BA42+BL42+BY42+CJ42+CU42+DF42+DQ42+EB42+EM42+EX42+FI42+FT42+GE42+GP42+HA42+HL42+HW42+IH42</f>
        <v>106.04</v>
      </c>
      <c r="M42" s="36">
        <f>AD42+AQ42+BC42+BN42+CA42+CL42+CW42+DH42+DS42+ED42+EO42+EZ42+FK42+FV42+GG42+GR42+HC42+HN42+HY42+IJ42</f>
        <v>3</v>
      </c>
      <c r="N42" s="37">
        <f>O42</f>
        <v>19</v>
      </c>
      <c r="O42" s="60">
        <f>W42+AJ42+AV42+BG42+BT42+CE42+CP42+DA42+DL42+DW42+EH42+ES42+FD42+FO42+FZ42+GK42+GV42+HG42+HR42+IC42</f>
        <v>19</v>
      </c>
      <c r="P42" s="31">
        <v>10.56</v>
      </c>
      <c r="Q42" s="28"/>
      <c r="R42" s="28"/>
      <c r="S42" s="28"/>
      <c r="T42" s="28"/>
      <c r="U42" s="28"/>
      <c r="V42" s="28"/>
      <c r="W42" s="29">
        <v>0</v>
      </c>
      <c r="X42" s="29">
        <v>0</v>
      </c>
      <c r="Y42" s="29">
        <v>0</v>
      </c>
      <c r="Z42" s="29">
        <v>0</v>
      </c>
      <c r="AA42" s="30">
        <v>0</v>
      </c>
      <c r="AB42" s="27">
        <f>P42+Q42+R42+S42+T42+U42+V42</f>
        <v>10.56</v>
      </c>
      <c r="AC42" s="26">
        <f>W42</f>
        <v>0</v>
      </c>
      <c r="AD42" s="23">
        <f>(X42*3)+(Y42*10)+(Z42*5)+(AA42*20)</f>
        <v>0</v>
      </c>
      <c r="AE42" s="45">
        <f>AB42+AC42+AD42</f>
        <v>10.56</v>
      </c>
      <c r="AF42" s="31">
        <v>18.25</v>
      </c>
      <c r="AG42" s="28"/>
      <c r="AH42" s="28"/>
      <c r="AI42" s="28"/>
      <c r="AJ42" s="29">
        <v>9</v>
      </c>
      <c r="AK42" s="29">
        <v>0</v>
      </c>
      <c r="AL42" s="29">
        <v>0</v>
      </c>
      <c r="AM42" s="29">
        <v>0</v>
      </c>
      <c r="AN42" s="30">
        <v>0</v>
      </c>
      <c r="AO42" s="27">
        <f>AF42+AG42+AH42+AI42</f>
        <v>18.25</v>
      </c>
      <c r="AP42" s="26">
        <f>AJ42</f>
        <v>9</v>
      </c>
      <c r="AQ42" s="23">
        <f>(AK42*3)+(AL42*10)+(AM42*5)+(AN42*20)</f>
        <v>0</v>
      </c>
      <c r="AR42" s="45">
        <f>AO42+AP42+AQ42</f>
        <v>27.25</v>
      </c>
      <c r="AS42" s="31">
        <v>21.62</v>
      </c>
      <c r="AT42" s="28"/>
      <c r="AU42" s="28"/>
      <c r="AV42" s="29">
        <v>2</v>
      </c>
      <c r="AW42" s="29">
        <v>1</v>
      </c>
      <c r="AX42" s="29">
        <v>0</v>
      </c>
      <c r="AY42" s="29">
        <v>0</v>
      </c>
      <c r="AZ42" s="30">
        <v>0</v>
      </c>
      <c r="BA42" s="27">
        <f>AS42+AT42+AU42</f>
        <v>21.62</v>
      </c>
      <c r="BB42" s="26">
        <f>AV42</f>
        <v>2</v>
      </c>
      <c r="BC42" s="23">
        <f>(AW42*3)+(AX42*10)+(AY42*5)+(AZ42*20)</f>
        <v>3</v>
      </c>
      <c r="BD42" s="45">
        <f>BA42+BB42+BC42</f>
        <v>26.62</v>
      </c>
      <c r="BE42" s="27"/>
      <c r="BF42" s="43"/>
      <c r="BG42" s="29"/>
      <c r="BH42" s="29"/>
      <c r="BI42" s="29"/>
      <c r="BJ42" s="29"/>
      <c r="BK42" s="30"/>
      <c r="BL42" s="40">
        <f>BE42+BF42</f>
        <v>0</v>
      </c>
      <c r="BM42" s="37">
        <f>BG42/2</f>
        <v>0</v>
      </c>
      <c r="BN42" s="36">
        <f>(BH42*3)+(BI42*5)+(BJ42*5)+(BK42*20)</f>
        <v>0</v>
      </c>
      <c r="BO42" s="35">
        <f>BL42+BM42+BN42</f>
        <v>0</v>
      </c>
      <c r="BP42" s="31">
        <v>33.700000000000003</v>
      </c>
      <c r="BQ42" s="28"/>
      <c r="BR42" s="28"/>
      <c r="BS42" s="28"/>
      <c r="BT42" s="29">
        <v>0</v>
      </c>
      <c r="BU42" s="29">
        <v>0</v>
      </c>
      <c r="BV42" s="29">
        <v>0</v>
      </c>
      <c r="BW42" s="29">
        <v>0</v>
      </c>
      <c r="BX42" s="30">
        <v>0</v>
      </c>
      <c r="BY42" s="27">
        <f>BP42+BQ42+BR42+BS42</f>
        <v>33.700000000000003</v>
      </c>
      <c r="BZ42" s="26">
        <f>BT42</f>
        <v>0</v>
      </c>
      <c r="CA42" s="32">
        <f>(BU42*3)+(BV42*10)+(BW42*5)+(BX42*20)</f>
        <v>0</v>
      </c>
      <c r="CB42" s="72">
        <f>BY42+BZ42+CA42</f>
        <v>33.700000000000003</v>
      </c>
      <c r="CC42" s="31">
        <v>21.91</v>
      </c>
      <c r="CD42" s="28"/>
      <c r="CE42" s="29">
        <v>8</v>
      </c>
      <c r="CF42" s="29">
        <v>0</v>
      </c>
      <c r="CG42" s="29">
        <v>0</v>
      </c>
      <c r="CH42" s="29">
        <v>0</v>
      </c>
      <c r="CI42" s="30">
        <v>0</v>
      </c>
      <c r="CJ42" s="27">
        <f>CC42+CD42</f>
        <v>21.91</v>
      </c>
      <c r="CK42" s="26">
        <f>CE42</f>
        <v>8</v>
      </c>
      <c r="CL42" s="23">
        <f>(CF42*3)+(CG42*10)+(CH42*5)+(CI42*20)</f>
        <v>0</v>
      </c>
      <c r="CM42" s="45">
        <f>CJ42+CK42+CL42</f>
        <v>29.91</v>
      </c>
      <c r="CN42" s="1"/>
      <c r="CO42" s="1"/>
      <c r="CP42" s="2"/>
      <c r="CQ42" s="2"/>
      <c r="CR42" s="2"/>
      <c r="CS42" s="2"/>
      <c r="CT42" s="2"/>
      <c r="CU42" s="61"/>
      <c r="CV42" s="13"/>
      <c r="CW42" s="6"/>
      <c r="CX42" s="38"/>
      <c r="CY42" s="1"/>
      <c r="CZ42" s="1"/>
      <c r="DA42" s="2"/>
      <c r="DB42" s="2"/>
      <c r="DC42" s="2"/>
      <c r="DD42" s="2"/>
      <c r="DE42" s="2"/>
      <c r="DF42" s="61"/>
      <c r="DG42" s="13"/>
      <c r="DH42" s="6"/>
      <c r="DI42" s="38"/>
      <c r="DJ42" s="1"/>
      <c r="DK42" s="1"/>
      <c r="DL42" s="2"/>
      <c r="DM42" s="2"/>
      <c r="DN42" s="2"/>
      <c r="DO42" s="2"/>
      <c r="DP42" s="2"/>
      <c r="DQ42" s="61"/>
      <c r="DR42" s="13"/>
      <c r="DS42" s="6"/>
      <c r="DT42" s="38"/>
      <c r="DU42" s="1"/>
      <c r="DV42" s="1"/>
      <c r="DW42" s="2"/>
      <c r="DX42" s="2"/>
      <c r="DY42" s="2"/>
      <c r="DZ42" s="2"/>
      <c r="EA42" s="2"/>
      <c r="EB42" s="61"/>
      <c r="EC42" s="13"/>
      <c r="ED42" s="6"/>
      <c r="EE42" s="38"/>
      <c r="EF42" s="1"/>
      <c r="EG42" s="1"/>
      <c r="EH42" s="2"/>
      <c r="EI42" s="2"/>
      <c r="EJ42" s="2"/>
      <c r="EK42" s="2"/>
      <c r="EL42" s="2"/>
      <c r="EM42" s="61"/>
      <c r="EN42" s="13"/>
      <c r="EO42" s="6"/>
      <c r="EP42" s="38"/>
      <c r="EQ42" s="1"/>
      <c r="ER42" s="1"/>
      <c r="ES42" s="2"/>
      <c r="ET42" s="2"/>
      <c r="EU42" s="2"/>
      <c r="EV42" s="2"/>
      <c r="EW42" s="2"/>
      <c r="EX42" s="61"/>
      <c r="EY42" s="13"/>
      <c r="EZ42" s="6"/>
      <c r="FA42" s="38"/>
      <c r="FB42" s="1"/>
      <c r="FC42" s="1"/>
      <c r="FD42" s="2"/>
      <c r="FE42" s="2"/>
      <c r="FF42" s="2"/>
      <c r="FG42" s="2"/>
      <c r="FH42" s="2"/>
      <c r="FI42" s="61"/>
      <c r="FJ42" s="13"/>
      <c r="FK42" s="6"/>
      <c r="FL42" s="38"/>
      <c r="FM42" s="1"/>
      <c r="FN42" s="1"/>
      <c r="FO42" s="2"/>
      <c r="FP42" s="2"/>
      <c r="FQ42" s="2"/>
      <c r="FR42" s="2"/>
      <c r="FS42" s="2"/>
      <c r="FT42" s="61"/>
      <c r="FU42" s="13"/>
      <c r="FV42" s="6"/>
      <c r="FW42" s="38"/>
      <c r="FX42" s="1"/>
      <c r="FY42" s="1"/>
      <c r="FZ42" s="2"/>
      <c r="GA42" s="2"/>
      <c r="GB42" s="2"/>
      <c r="GC42" s="2"/>
      <c r="GD42" s="2"/>
      <c r="GE42" s="61"/>
      <c r="GF42" s="13"/>
      <c r="GG42" s="6"/>
      <c r="GH42" s="38"/>
      <c r="GI42" s="1"/>
      <c r="GJ42" s="1"/>
      <c r="GK42" s="2"/>
      <c r="GL42" s="2"/>
      <c r="GM42" s="2"/>
      <c r="GN42" s="2"/>
      <c r="GO42" s="2"/>
      <c r="GP42" s="61"/>
      <c r="GQ42" s="13"/>
      <c r="GR42" s="6"/>
      <c r="GS42" s="38"/>
      <c r="GT42" s="1"/>
      <c r="GU42" s="1"/>
      <c r="GV42" s="2"/>
      <c r="GW42" s="2"/>
      <c r="GX42" s="2"/>
      <c r="GY42" s="2"/>
      <c r="GZ42" s="2"/>
      <c r="HA42" s="61"/>
      <c r="HB42" s="13"/>
      <c r="HC42" s="6"/>
      <c r="HD42" s="38"/>
      <c r="HE42" s="1"/>
      <c r="HF42" s="1"/>
      <c r="HG42" s="2"/>
      <c r="HH42" s="2"/>
      <c r="HI42" s="2"/>
      <c r="HJ42" s="2"/>
      <c r="HK42" s="2"/>
      <c r="HL42" s="61"/>
      <c r="HM42" s="13"/>
      <c r="HN42" s="6"/>
      <c r="HO42" s="38"/>
      <c r="HP42" s="1"/>
      <c r="HQ42" s="1"/>
      <c r="HR42" s="2"/>
      <c r="HS42" s="2"/>
      <c r="HT42" s="2"/>
      <c r="HU42" s="2"/>
      <c r="HV42" s="2"/>
      <c r="HW42" s="61"/>
      <c r="HX42" s="13"/>
      <c r="HY42" s="6"/>
      <c r="HZ42" s="38"/>
      <c r="IA42" s="1"/>
      <c r="IB42" s="1"/>
      <c r="IC42" s="2"/>
      <c r="ID42" s="2"/>
      <c r="IE42" s="2"/>
      <c r="IF42" s="2"/>
      <c r="IG42" s="2"/>
      <c r="IH42" s="61"/>
      <c r="II42" s="13"/>
      <c r="IJ42" s="6"/>
      <c r="IK42" s="38"/>
      <c r="IL42" s="79"/>
      <c r="IM42"/>
      <c r="IN42"/>
      <c r="IO42"/>
      <c r="IP42"/>
      <c r="IQ42"/>
    </row>
    <row r="43" spans="1:283" s="4" customFormat="1" x14ac:dyDescent="0.25">
      <c r="A43" s="33">
        <v>2</v>
      </c>
      <c r="B43" s="63" t="s">
        <v>162</v>
      </c>
      <c r="C43" s="25"/>
      <c r="D43" s="64" t="s">
        <v>112</v>
      </c>
      <c r="E43" s="64" t="s">
        <v>102</v>
      </c>
      <c r="F43" s="65" t="s">
        <v>102</v>
      </c>
      <c r="G43" s="24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4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58">
        <f>L43+M43+O43</f>
        <v>801.04</v>
      </c>
      <c r="L43" s="59">
        <f>AB43+AO43+BA43+BL43+BY43+CJ43+CU43+DF43+DQ43+EB43+EM43+EX43+FI43+FT43+GE43+GP43+HA43+HL43+HW43+IH43</f>
        <v>587.04</v>
      </c>
      <c r="M43" s="36">
        <f>AD43+AQ43+BC43+BN43+CA43+CL43+CW43+DH43+DS43+ED43+EO43+EZ43+FK43+FV43+GG43+GR43+HC43+HN43+HY43+IJ43</f>
        <v>10</v>
      </c>
      <c r="N43" s="37">
        <f>O43</f>
        <v>204</v>
      </c>
      <c r="O43" s="60">
        <f>W43+AJ43+AV43+BG43+BT43+CE43+CP43+DA43+DL43+DW43+EH43+ES43+FD43+FO43+FZ43+GK43+GV43+HG43+HR43+IC43</f>
        <v>204</v>
      </c>
      <c r="P43" s="31">
        <v>78.09</v>
      </c>
      <c r="Q43" s="28"/>
      <c r="R43" s="28"/>
      <c r="S43" s="28"/>
      <c r="T43" s="28"/>
      <c r="U43" s="28"/>
      <c r="V43" s="28"/>
      <c r="W43" s="29">
        <v>6</v>
      </c>
      <c r="X43" s="29">
        <v>0</v>
      </c>
      <c r="Y43" s="29">
        <v>0</v>
      </c>
      <c r="Z43" s="29">
        <v>0</v>
      </c>
      <c r="AA43" s="30">
        <v>0</v>
      </c>
      <c r="AB43" s="27">
        <f>P43+Q43+R43+S43+T43+U43+V43</f>
        <v>78.09</v>
      </c>
      <c r="AC43" s="26">
        <f>W43</f>
        <v>6</v>
      </c>
      <c r="AD43" s="23">
        <f>(X43*3)+(Y43*10)+(Z43*5)+(AA43*20)</f>
        <v>0</v>
      </c>
      <c r="AE43" s="45">
        <f>AB43+AC43+AD43</f>
        <v>84.09</v>
      </c>
      <c r="AF43" s="31">
        <v>88.31</v>
      </c>
      <c r="AG43" s="28"/>
      <c r="AH43" s="28"/>
      <c r="AI43" s="28"/>
      <c r="AJ43" s="29">
        <v>53</v>
      </c>
      <c r="AK43" s="29">
        <v>0</v>
      </c>
      <c r="AL43" s="29">
        <v>0</v>
      </c>
      <c r="AM43" s="29">
        <v>0</v>
      </c>
      <c r="AN43" s="30">
        <v>0</v>
      </c>
      <c r="AO43" s="27">
        <f>AF43+AG43+AH43+AI43</f>
        <v>88.31</v>
      </c>
      <c r="AP43" s="26">
        <f>AJ43</f>
        <v>53</v>
      </c>
      <c r="AQ43" s="23">
        <f>(AK43*3)+(AL43*10)+(AM43*5)+(AN43*20)</f>
        <v>0</v>
      </c>
      <c r="AR43" s="45">
        <f>AO43+AP43+AQ43</f>
        <v>141.31</v>
      </c>
      <c r="AS43" s="31">
        <v>116.1</v>
      </c>
      <c r="AT43" s="28"/>
      <c r="AU43" s="28"/>
      <c r="AV43" s="29">
        <v>33</v>
      </c>
      <c r="AW43" s="29">
        <v>0</v>
      </c>
      <c r="AX43" s="29">
        <v>0</v>
      </c>
      <c r="AY43" s="29">
        <v>2</v>
      </c>
      <c r="AZ43" s="30">
        <v>0</v>
      </c>
      <c r="BA43" s="27">
        <f>AS43+AT43+AU43</f>
        <v>116.1</v>
      </c>
      <c r="BB43" s="26">
        <f>AV43</f>
        <v>33</v>
      </c>
      <c r="BC43" s="23">
        <f>(AW43*3)+(AX43*10)+(AY43*5)+(AZ43*20)</f>
        <v>10</v>
      </c>
      <c r="BD43" s="45">
        <f>BA43+BB43+BC43</f>
        <v>159.1</v>
      </c>
      <c r="BE43" s="27"/>
      <c r="BF43" s="43"/>
      <c r="BG43" s="29"/>
      <c r="BH43" s="29"/>
      <c r="BI43" s="29"/>
      <c r="BJ43" s="29"/>
      <c r="BK43" s="30"/>
      <c r="BL43" s="40">
        <f>BE43+BF43</f>
        <v>0</v>
      </c>
      <c r="BM43" s="37">
        <f>BG43/2</f>
        <v>0</v>
      </c>
      <c r="BN43" s="36">
        <f>(BH43*3)+(BI43*5)+(BJ43*5)+(BK43*20)</f>
        <v>0</v>
      </c>
      <c r="BO43" s="35">
        <f>BL43+BM43+BN43</f>
        <v>0</v>
      </c>
      <c r="BP43" s="31">
        <v>154.78</v>
      </c>
      <c r="BQ43" s="28"/>
      <c r="BR43" s="28"/>
      <c r="BS43" s="28"/>
      <c r="BT43" s="29">
        <v>72</v>
      </c>
      <c r="BU43" s="29">
        <v>0</v>
      </c>
      <c r="BV43" s="29">
        <v>0</v>
      </c>
      <c r="BW43" s="29">
        <v>0</v>
      </c>
      <c r="BX43" s="30">
        <v>0</v>
      </c>
      <c r="BY43" s="27">
        <f>BP43+BQ43+BR43+BS43</f>
        <v>154.78</v>
      </c>
      <c r="BZ43" s="26">
        <f>BT43</f>
        <v>72</v>
      </c>
      <c r="CA43" s="32">
        <f>(BU43*3)+(BV43*10)+(BW43*5)+(BX43*20)</f>
        <v>0</v>
      </c>
      <c r="CB43" s="72">
        <f>BY43+BZ43+CA43</f>
        <v>226.78</v>
      </c>
      <c r="CC43" s="31">
        <v>149.76</v>
      </c>
      <c r="CD43" s="28"/>
      <c r="CE43" s="29">
        <v>40</v>
      </c>
      <c r="CF43" s="29">
        <v>0</v>
      </c>
      <c r="CG43" s="29">
        <v>0</v>
      </c>
      <c r="CH43" s="29">
        <v>0</v>
      </c>
      <c r="CI43" s="30">
        <v>0</v>
      </c>
      <c r="CJ43" s="27">
        <f>CC43+CD43</f>
        <v>149.76</v>
      </c>
      <c r="CK43" s="26">
        <f>CE43</f>
        <v>40</v>
      </c>
      <c r="CL43" s="23">
        <f>(CF43*3)+(CG43*10)+(CH43*5)+(CI43*20)</f>
        <v>0</v>
      </c>
      <c r="CM43" s="45">
        <f>CJ43+CK43+CL43</f>
        <v>189.76</v>
      </c>
      <c r="CN43"/>
      <c r="CO43"/>
      <c r="CP43"/>
      <c r="CQ43"/>
      <c r="CR43"/>
      <c r="CS43"/>
      <c r="CT43"/>
      <c r="CW43"/>
      <c r="CZ43"/>
      <c r="DA43"/>
      <c r="DB43"/>
      <c r="DC43"/>
      <c r="DD43"/>
      <c r="DE43"/>
      <c r="DH43"/>
      <c r="DK43"/>
      <c r="DL43"/>
      <c r="DM43"/>
      <c r="DN43"/>
      <c r="DO43"/>
      <c r="DP43"/>
      <c r="DS43"/>
      <c r="DV43"/>
      <c r="DW43"/>
      <c r="DX43"/>
      <c r="DY43"/>
      <c r="DZ43"/>
      <c r="EA43"/>
      <c r="ED43"/>
      <c r="EG43"/>
      <c r="EH43"/>
      <c r="EI43"/>
      <c r="EJ43"/>
      <c r="EK43"/>
      <c r="EL43"/>
      <c r="EO43"/>
      <c r="ER43"/>
      <c r="ES43"/>
      <c r="ET43"/>
      <c r="EU43"/>
      <c r="EV43"/>
      <c r="EW43"/>
      <c r="EZ43"/>
      <c r="FC43"/>
      <c r="FD43"/>
      <c r="FE43"/>
      <c r="FF43"/>
      <c r="FG43"/>
      <c r="FH43"/>
      <c r="FK43"/>
      <c r="FN43"/>
      <c r="FO43"/>
      <c r="FP43"/>
      <c r="FQ43"/>
      <c r="FR43"/>
      <c r="FS43"/>
      <c r="FV43"/>
      <c r="FY43"/>
      <c r="FZ43"/>
      <c r="GA43"/>
      <c r="GB43"/>
      <c r="GC43"/>
      <c r="GD43"/>
      <c r="GG43"/>
      <c r="GJ43"/>
      <c r="GK43"/>
      <c r="GL43"/>
      <c r="GM43"/>
      <c r="GN43"/>
      <c r="GO43"/>
      <c r="GR43"/>
      <c r="GU43"/>
      <c r="GV43"/>
      <c r="GW43"/>
      <c r="GX43"/>
      <c r="GY43"/>
      <c r="GZ43"/>
      <c r="HC43"/>
      <c r="HF43"/>
      <c r="HG43"/>
      <c r="HH43"/>
      <c r="HI43"/>
      <c r="HJ43"/>
      <c r="HK43"/>
      <c r="HN43"/>
      <c r="HQ43"/>
      <c r="HR43"/>
      <c r="HS43"/>
      <c r="HT43"/>
      <c r="HU43"/>
      <c r="HV43"/>
      <c r="HY43"/>
      <c r="IB43"/>
      <c r="IC43"/>
      <c r="ID43"/>
      <c r="IE43"/>
      <c r="IF43"/>
      <c r="IG43"/>
      <c r="IJ43"/>
      <c r="IK43"/>
      <c r="IL43" s="79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</row>
    <row r="44" spans="1:283" s="4" customFormat="1" ht="13.8" thickBot="1" x14ac:dyDescent="0.3">
      <c r="A44" s="194"/>
      <c r="B44" s="63" t="s">
        <v>169</v>
      </c>
      <c r="C44" s="96"/>
      <c r="D44" s="64"/>
      <c r="E44" s="64" t="s">
        <v>102</v>
      </c>
      <c r="F44" s="65" t="s">
        <v>102</v>
      </c>
      <c r="G44" s="24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4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131" t="s">
        <v>106</v>
      </c>
      <c r="L44" s="132"/>
      <c r="M44" s="23"/>
      <c r="N44" s="26">
        <f>O44</f>
        <v>0</v>
      </c>
      <c r="O44" s="133"/>
      <c r="P44" s="31"/>
      <c r="Q44" s="28"/>
      <c r="R44" s="28"/>
      <c r="S44" s="28"/>
      <c r="T44" s="28"/>
      <c r="U44" s="28"/>
      <c r="V44" s="28"/>
      <c r="W44" s="29"/>
      <c r="X44" s="29"/>
      <c r="Y44" s="29"/>
      <c r="Z44" s="29"/>
      <c r="AA44" s="30"/>
      <c r="AB44" s="27"/>
      <c r="AC44" s="26"/>
      <c r="AD44" s="23"/>
      <c r="AE44" s="45"/>
      <c r="AF44" s="31"/>
      <c r="AG44" s="28"/>
      <c r="AH44" s="28"/>
      <c r="AI44" s="28"/>
      <c r="AJ44" s="29"/>
      <c r="AK44" s="29"/>
      <c r="AL44" s="29"/>
      <c r="AM44" s="29"/>
      <c r="AN44" s="30"/>
      <c r="AO44" s="27"/>
      <c r="AP44" s="26"/>
      <c r="AQ44" s="23"/>
      <c r="AR44" s="45"/>
      <c r="AS44" s="31"/>
      <c r="AT44" s="28"/>
      <c r="AU44" s="28"/>
      <c r="AV44" s="29"/>
      <c r="AW44" s="29"/>
      <c r="AX44" s="29"/>
      <c r="AY44" s="29"/>
      <c r="AZ44" s="30"/>
      <c r="BA44" s="27"/>
      <c r="BB44" s="26"/>
      <c r="BC44" s="23"/>
      <c r="BD44" s="45"/>
      <c r="BE44" s="27"/>
      <c r="BF44" s="43"/>
      <c r="BG44" s="29"/>
      <c r="BH44" s="29"/>
      <c r="BI44" s="29"/>
      <c r="BJ44" s="29"/>
      <c r="BK44" s="30"/>
      <c r="BL44" s="40">
        <f>BE44+BF44</f>
        <v>0</v>
      </c>
      <c r="BM44" s="37">
        <f>BG44/2</f>
        <v>0</v>
      </c>
      <c r="BN44" s="36">
        <f>(BH44*3)+(BI44*5)+(BJ44*5)+(BK44*20)</f>
        <v>0</v>
      </c>
      <c r="BO44" s="35">
        <f>BL44+BM44+BN44</f>
        <v>0</v>
      </c>
      <c r="BP44" s="31"/>
      <c r="BQ44" s="28"/>
      <c r="BR44" s="28"/>
      <c r="BS44" s="28"/>
      <c r="BT44" s="29"/>
      <c r="BU44" s="29"/>
      <c r="BV44" s="29"/>
      <c r="BW44" s="29"/>
      <c r="BX44" s="30"/>
      <c r="BY44" s="27"/>
      <c r="BZ44" s="26"/>
      <c r="CA44" s="32"/>
      <c r="CB44" s="72" t="s">
        <v>106</v>
      </c>
      <c r="CC44" s="31"/>
      <c r="CD44" s="28"/>
      <c r="CE44" s="29"/>
      <c r="CF44" s="29"/>
      <c r="CG44" s="29"/>
      <c r="CH44" s="29"/>
      <c r="CI44" s="30"/>
      <c r="CJ44" s="27"/>
      <c r="CK44" s="26"/>
      <c r="CL44" s="23"/>
      <c r="CM44" s="45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9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</row>
    <row r="45" spans="1:283" s="4" customFormat="1" ht="3" customHeight="1" thickTop="1" x14ac:dyDescent="0.25">
      <c r="A45" s="195"/>
      <c r="B45" s="196"/>
      <c r="C45" s="140"/>
      <c r="D45" s="181"/>
      <c r="E45" s="181"/>
      <c r="F45" s="182"/>
      <c r="G45" s="183"/>
      <c r="H45" s="184"/>
      <c r="I45" s="185"/>
      <c r="J45" s="186"/>
      <c r="K45" s="147"/>
      <c r="L45" s="148"/>
      <c r="M45" s="149"/>
      <c r="N45" s="150"/>
      <c r="O45" s="151"/>
      <c r="P45" s="187"/>
      <c r="Q45" s="188"/>
      <c r="R45" s="188"/>
      <c r="S45" s="188"/>
      <c r="T45" s="188"/>
      <c r="U45" s="188"/>
      <c r="V45" s="188"/>
      <c r="W45" s="189"/>
      <c r="X45" s="189"/>
      <c r="Y45" s="189"/>
      <c r="Z45" s="189"/>
      <c r="AA45" s="190"/>
      <c r="AB45" s="176"/>
      <c r="AC45" s="150"/>
      <c r="AD45" s="149"/>
      <c r="AE45" s="180"/>
      <c r="AF45" s="187"/>
      <c r="AG45" s="188"/>
      <c r="AH45" s="188"/>
      <c r="AI45" s="188"/>
      <c r="AJ45" s="189"/>
      <c r="AK45" s="189"/>
      <c r="AL45" s="189"/>
      <c r="AM45" s="189"/>
      <c r="AN45" s="190"/>
      <c r="AO45" s="176"/>
      <c r="AP45" s="150"/>
      <c r="AQ45" s="149"/>
      <c r="AR45" s="180"/>
      <c r="AS45" s="187"/>
      <c r="AT45" s="188"/>
      <c r="AU45" s="188"/>
      <c r="AV45" s="189"/>
      <c r="AW45" s="189"/>
      <c r="AX45" s="189"/>
      <c r="AY45" s="189"/>
      <c r="AZ45" s="190"/>
      <c r="BA45" s="176"/>
      <c r="BB45" s="150"/>
      <c r="BC45" s="149"/>
      <c r="BD45" s="180"/>
      <c r="BE45" s="176"/>
      <c r="BF45" s="191"/>
      <c r="BG45" s="189"/>
      <c r="BH45" s="189"/>
      <c r="BI45" s="189"/>
      <c r="BJ45" s="189"/>
      <c r="BK45" s="190"/>
      <c r="BL45" s="176"/>
      <c r="BM45" s="150"/>
      <c r="BN45" s="149"/>
      <c r="BO45" s="177"/>
      <c r="BP45" s="187"/>
      <c r="BQ45" s="188"/>
      <c r="BR45" s="188"/>
      <c r="BS45" s="188"/>
      <c r="BT45" s="189"/>
      <c r="BU45" s="189"/>
      <c r="BV45" s="189"/>
      <c r="BW45" s="189"/>
      <c r="BX45" s="190"/>
      <c r="BY45" s="176"/>
      <c r="BZ45" s="150"/>
      <c r="CA45" s="192"/>
      <c r="CB45" s="193"/>
      <c r="CC45" s="187"/>
      <c r="CD45" s="188"/>
      <c r="CE45" s="189"/>
      <c r="CF45" s="189"/>
      <c r="CG45" s="189"/>
      <c r="CH45" s="189"/>
      <c r="CI45" s="190"/>
      <c r="CJ45" s="176"/>
      <c r="CK45" s="150"/>
      <c r="CL45" s="149"/>
      <c r="CM45" s="180"/>
      <c r="IL45" s="79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</row>
    <row r="46" spans="1:283" s="4" customFormat="1" x14ac:dyDescent="0.25">
      <c r="A46" s="33">
        <v>1</v>
      </c>
      <c r="B46" s="63" t="s">
        <v>176</v>
      </c>
      <c r="C46" s="25"/>
      <c r="D46" s="64" t="s">
        <v>108</v>
      </c>
      <c r="E46" s="64" t="s">
        <v>15</v>
      </c>
      <c r="F46" s="65" t="s">
        <v>21</v>
      </c>
      <c r="G46" s="24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4">
        <f>IF(ISNA(VLOOKUP(E46,SortLookup!$A$1:$B$5,2,FALSE))," ",VLOOKUP(E46,SortLookup!$A$1:$B$5,2,FALSE))</f>
        <v>0</v>
      </c>
      <c r="J46" s="22">
        <f>IF(ISNA(VLOOKUP(F46,SortLookup!$A$7:$B$11,2,FALSE))," ",VLOOKUP(F46,SortLookup!$A$7:$B$11,2,FALSE))</f>
        <v>2</v>
      </c>
      <c r="K46" s="58">
        <f t="shared" ref="K46:K66" si="58">L46+M46+O46</f>
        <v>155.57</v>
      </c>
      <c r="L46" s="59">
        <f t="shared" ref="L46:L66" si="59">AB46+AO46+BA46+BL46+BY46+CJ46+CU45+DF45+DQ45+EB45+EM45+EX45+FI45+FT45+GE45+GP45+HA45+HL45+HW45+IH45</f>
        <v>134.57</v>
      </c>
      <c r="M46" s="36">
        <f t="shared" ref="M46:M66" si="60">AD46+AQ46+BC46+BN46+CA46+CL46+CW45+DH45+DS45+ED45+EO45+EZ45+FK45+FV45+GG45+GR45+HC45+HN45+HY45+IJ45</f>
        <v>0</v>
      </c>
      <c r="N46" s="37">
        <f t="shared" ref="N46:N71" si="61">O46</f>
        <v>21</v>
      </c>
      <c r="O46" s="60">
        <f t="shared" ref="O46:O66" si="62">W46+AJ46+AV46+BG46+BT46+CE46+CP45+DA45+DL45+DW45+EH45+ES45+FD45+FO45+FZ45+GK45+GV45+HG45+HR45+IC45</f>
        <v>21</v>
      </c>
      <c r="P46" s="31">
        <v>18.22</v>
      </c>
      <c r="Q46" s="28"/>
      <c r="R46" s="28"/>
      <c r="S46" s="28"/>
      <c r="T46" s="28"/>
      <c r="U46" s="28"/>
      <c r="V46" s="28"/>
      <c r="W46" s="29">
        <v>0</v>
      </c>
      <c r="X46" s="29">
        <v>0</v>
      </c>
      <c r="Y46" s="29">
        <v>0</v>
      </c>
      <c r="Z46" s="29">
        <v>0</v>
      </c>
      <c r="AA46" s="30">
        <v>0</v>
      </c>
      <c r="AB46" s="27">
        <f t="shared" ref="AB46:AB66" si="63">P46+Q46+R46+S46+T46+U46+V46</f>
        <v>18.22</v>
      </c>
      <c r="AC46" s="26">
        <f t="shared" ref="AC46:AC66" si="64">W46</f>
        <v>0</v>
      </c>
      <c r="AD46" s="23">
        <f t="shared" ref="AD46:AD66" si="65">(X46*3)+(Y46*10)+(Z46*5)+(AA46*20)</f>
        <v>0</v>
      </c>
      <c r="AE46" s="45">
        <f t="shared" ref="AE46:AE66" si="66">AB46+AC46+AD46</f>
        <v>18.22</v>
      </c>
      <c r="AF46" s="31">
        <v>22.05</v>
      </c>
      <c r="AG46" s="28"/>
      <c r="AH46" s="28"/>
      <c r="AI46" s="28"/>
      <c r="AJ46" s="29">
        <v>5</v>
      </c>
      <c r="AK46" s="29">
        <v>0</v>
      </c>
      <c r="AL46" s="29">
        <v>0</v>
      </c>
      <c r="AM46" s="29">
        <v>0</v>
      </c>
      <c r="AN46" s="30">
        <v>0</v>
      </c>
      <c r="AO46" s="27">
        <f t="shared" ref="AO46:AO70" si="67">AF46+AG46+AH46+AI46</f>
        <v>22.05</v>
      </c>
      <c r="AP46" s="26">
        <f t="shared" ref="AP46:AP70" si="68">AJ46</f>
        <v>5</v>
      </c>
      <c r="AQ46" s="23">
        <f t="shared" ref="AQ46:AQ70" si="69">(AK46*3)+(AL46*10)+(AM46*5)+(AN46*20)</f>
        <v>0</v>
      </c>
      <c r="AR46" s="45">
        <f t="shared" ref="AR46:AR70" si="70">AO46+AP46+AQ46</f>
        <v>27.05</v>
      </c>
      <c r="AS46" s="31">
        <v>19.78</v>
      </c>
      <c r="AT46" s="28"/>
      <c r="AU46" s="28"/>
      <c r="AV46" s="29">
        <v>4</v>
      </c>
      <c r="AW46" s="29">
        <v>0</v>
      </c>
      <c r="AX46" s="29">
        <v>0</v>
      </c>
      <c r="AY46" s="29">
        <v>0</v>
      </c>
      <c r="AZ46" s="30">
        <v>0</v>
      </c>
      <c r="BA46" s="27">
        <f t="shared" ref="BA46:BA70" si="71">AS46+AT46+AU46</f>
        <v>19.78</v>
      </c>
      <c r="BB46" s="26">
        <f t="shared" ref="BB46:BB70" si="72">AV46</f>
        <v>4</v>
      </c>
      <c r="BC46" s="23">
        <f t="shared" ref="BC46:BC70" si="73">(AW46*3)+(AX46*10)+(AY46*5)+(AZ46*20)</f>
        <v>0</v>
      </c>
      <c r="BD46" s="45">
        <f t="shared" ref="BD46:BD70" si="74">BA46+BB46+BC46</f>
        <v>23.78</v>
      </c>
      <c r="BE46" s="27"/>
      <c r="BF46" s="43"/>
      <c r="BG46" s="29"/>
      <c r="BH46" s="29"/>
      <c r="BI46" s="29"/>
      <c r="BJ46" s="29"/>
      <c r="BK46" s="30"/>
      <c r="BL46" s="40">
        <f t="shared" ref="BL46:BL71" si="75">BE46+BF46</f>
        <v>0</v>
      </c>
      <c r="BM46" s="37">
        <f t="shared" ref="BM46:BM71" si="76">BG46/2</f>
        <v>0</v>
      </c>
      <c r="BN46" s="36">
        <f t="shared" ref="BN46:BN71" si="77">(BH46*3)+(BI46*5)+(BJ46*5)+(BK46*20)</f>
        <v>0</v>
      </c>
      <c r="BO46" s="35">
        <f t="shared" ref="BO46:BO71" si="78">BL46+BM46+BN46</f>
        <v>0</v>
      </c>
      <c r="BP46" s="31">
        <v>48.21</v>
      </c>
      <c r="BQ46" s="28"/>
      <c r="BR46" s="28"/>
      <c r="BS46" s="28"/>
      <c r="BT46" s="29">
        <v>5</v>
      </c>
      <c r="BU46" s="29">
        <v>0</v>
      </c>
      <c r="BV46" s="29">
        <v>0</v>
      </c>
      <c r="BW46" s="29">
        <v>0</v>
      </c>
      <c r="BX46" s="30">
        <v>0</v>
      </c>
      <c r="BY46" s="27">
        <f t="shared" ref="BY46:BY70" si="79">BP46+BQ46+BR46+BS46</f>
        <v>48.21</v>
      </c>
      <c r="BZ46" s="26">
        <f t="shared" ref="BZ46:BZ70" si="80">BT46</f>
        <v>5</v>
      </c>
      <c r="CA46" s="32">
        <f t="shared" ref="CA46:CA70" si="81">(BU46*3)+(BV46*10)+(BW46*5)+(BX46*20)</f>
        <v>0</v>
      </c>
      <c r="CB46" s="72">
        <f t="shared" ref="CB46:CB70" si="82">BY46+BZ46+CA46</f>
        <v>53.21</v>
      </c>
      <c r="CC46" s="31">
        <v>26.31</v>
      </c>
      <c r="CD46" s="28"/>
      <c r="CE46" s="29">
        <v>7</v>
      </c>
      <c r="CF46" s="29">
        <v>0</v>
      </c>
      <c r="CG46" s="29">
        <v>0</v>
      </c>
      <c r="CH46" s="29">
        <v>0</v>
      </c>
      <c r="CI46" s="30">
        <v>0</v>
      </c>
      <c r="CJ46" s="27">
        <f t="shared" ref="CJ46:CJ67" si="83">CC46+CD46</f>
        <v>26.31</v>
      </c>
      <c r="CK46" s="26">
        <f t="shared" ref="CK46:CK67" si="84">CE46</f>
        <v>7</v>
      </c>
      <c r="CL46" s="23">
        <f t="shared" ref="CL46:CL67" si="85">(CF46*3)+(CG46*10)+(CH46*5)+(CI46*20)</f>
        <v>0</v>
      </c>
      <c r="CM46" s="45">
        <f t="shared" ref="CM46:CM67" si="86">CJ46+CK46+CL46</f>
        <v>33.31</v>
      </c>
      <c r="IL46" s="79"/>
      <c r="IM46"/>
      <c r="IN46"/>
      <c r="IO46"/>
      <c r="IP46"/>
    </row>
    <row r="47" spans="1:283" s="4" customFormat="1" x14ac:dyDescent="0.25">
      <c r="A47" s="33">
        <v>2</v>
      </c>
      <c r="B47" s="63" t="s">
        <v>135</v>
      </c>
      <c r="C47" s="25"/>
      <c r="D47" s="64"/>
      <c r="E47" s="64" t="s">
        <v>15</v>
      </c>
      <c r="F47" s="65" t="s">
        <v>21</v>
      </c>
      <c r="G47" s="24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4">
        <f>IF(ISNA(VLOOKUP(E47,SortLookup!$A$1:$B$5,2,FALSE))," ",VLOOKUP(E47,SortLookup!$A$1:$B$5,2,FALSE))</f>
        <v>0</v>
      </c>
      <c r="J47" s="22">
        <f>IF(ISNA(VLOOKUP(F47,SortLookup!$A$7:$B$11,2,FALSE))," ",VLOOKUP(F47,SortLookup!$A$7:$B$11,2,FALSE))</f>
        <v>2</v>
      </c>
      <c r="K47" s="131">
        <f t="shared" si="58"/>
        <v>162.74</v>
      </c>
      <c r="L47" s="132">
        <f t="shared" si="59"/>
        <v>132.74</v>
      </c>
      <c r="M47" s="23">
        <f t="shared" si="60"/>
        <v>0</v>
      </c>
      <c r="N47" s="26">
        <f t="shared" si="61"/>
        <v>30</v>
      </c>
      <c r="O47" s="133">
        <f t="shared" si="62"/>
        <v>30</v>
      </c>
      <c r="P47" s="31">
        <v>28.28</v>
      </c>
      <c r="Q47" s="28"/>
      <c r="R47" s="28"/>
      <c r="S47" s="28"/>
      <c r="T47" s="28"/>
      <c r="U47" s="28"/>
      <c r="V47" s="28"/>
      <c r="W47" s="29">
        <v>0</v>
      </c>
      <c r="X47" s="29">
        <v>0</v>
      </c>
      <c r="Y47" s="29">
        <v>0</v>
      </c>
      <c r="Z47" s="29">
        <v>0</v>
      </c>
      <c r="AA47" s="30">
        <v>0</v>
      </c>
      <c r="AB47" s="135">
        <f t="shared" si="63"/>
        <v>28.28</v>
      </c>
      <c r="AC47" s="26">
        <f t="shared" si="64"/>
        <v>0</v>
      </c>
      <c r="AD47" s="23">
        <f t="shared" si="65"/>
        <v>0</v>
      </c>
      <c r="AE47" s="45">
        <f t="shared" si="66"/>
        <v>28.28</v>
      </c>
      <c r="AF47" s="134">
        <v>16.7</v>
      </c>
      <c r="AG47" s="28"/>
      <c r="AH47" s="28"/>
      <c r="AI47" s="28"/>
      <c r="AJ47" s="29">
        <v>6</v>
      </c>
      <c r="AK47" s="29">
        <v>0</v>
      </c>
      <c r="AL47" s="29">
        <v>0</v>
      </c>
      <c r="AM47" s="29">
        <v>0</v>
      </c>
      <c r="AN47" s="30">
        <v>0</v>
      </c>
      <c r="AO47" s="27">
        <f t="shared" si="67"/>
        <v>16.7</v>
      </c>
      <c r="AP47" s="26">
        <f t="shared" si="68"/>
        <v>6</v>
      </c>
      <c r="AQ47" s="23">
        <f t="shared" si="69"/>
        <v>0</v>
      </c>
      <c r="AR47" s="45">
        <f t="shared" si="70"/>
        <v>22.7</v>
      </c>
      <c r="AS47" s="31">
        <v>21.98</v>
      </c>
      <c r="AT47" s="28"/>
      <c r="AU47" s="28"/>
      <c r="AV47" s="29">
        <v>4</v>
      </c>
      <c r="AW47" s="29">
        <v>0</v>
      </c>
      <c r="AX47" s="29">
        <v>0</v>
      </c>
      <c r="AY47" s="29">
        <v>0</v>
      </c>
      <c r="AZ47" s="30">
        <v>0</v>
      </c>
      <c r="BA47" s="27">
        <f t="shared" si="71"/>
        <v>21.98</v>
      </c>
      <c r="BB47" s="26">
        <f t="shared" si="72"/>
        <v>4</v>
      </c>
      <c r="BC47" s="23">
        <f t="shared" si="73"/>
        <v>0</v>
      </c>
      <c r="BD47" s="45">
        <f t="shared" si="74"/>
        <v>25.98</v>
      </c>
      <c r="BE47" s="27"/>
      <c r="BF47" s="43"/>
      <c r="BG47" s="29"/>
      <c r="BH47" s="29"/>
      <c r="BI47" s="29"/>
      <c r="BJ47" s="29"/>
      <c r="BK47" s="30"/>
      <c r="BL47" s="40">
        <f t="shared" si="75"/>
        <v>0</v>
      </c>
      <c r="BM47" s="37">
        <f t="shared" si="76"/>
        <v>0</v>
      </c>
      <c r="BN47" s="36">
        <f t="shared" si="77"/>
        <v>0</v>
      </c>
      <c r="BO47" s="35">
        <f t="shared" si="78"/>
        <v>0</v>
      </c>
      <c r="BP47" s="31">
        <v>42.4</v>
      </c>
      <c r="BQ47" s="28"/>
      <c r="BR47" s="28"/>
      <c r="BS47" s="28"/>
      <c r="BT47" s="29">
        <v>9</v>
      </c>
      <c r="BU47" s="29">
        <v>0</v>
      </c>
      <c r="BV47" s="29">
        <v>0</v>
      </c>
      <c r="BW47" s="29">
        <v>0</v>
      </c>
      <c r="BX47" s="30">
        <v>0</v>
      </c>
      <c r="BY47" s="27">
        <f t="shared" si="79"/>
        <v>42.4</v>
      </c>
      <c r="BZ47" s="26">
        <f t="shared" si="80"/>
        <v>9</v>
      </c>
      <c r="CA47" s="32">
        <f t="shared" si="81"/>
        <v>0</v>
      </c>
      <c r="CB47" s="72">
        <f t="shared" si="82"/>
        <v>51.4</v>
      </c>
      <c r="CC47" s="31">
        <v>23.38</v>
      </c>
      <c r="CD47" s="28"/>
      <c r="CE47" s="29">
        <v>11</v>
      </c>
      <c r="CF47" s="29">
        <v>0</v>
      </c>
      <c r="CG47" s="29">
        <v>0</v>
      </c>
      <c r="CH47" s="29">
        <v>0</v>
      </c>
      <c r="CI47" s="30">
        <v>0</v>
      </c>
      <c r="CJ47" s="27">
        <f t="shared" si="83"/>
        <v>23.38</v>
      </c>
      <c r="CK47" s="26">
        <f t="shared" si="84"/>
        <v>11</v>
      </c>
      <c r="CL47" s="23">
        <f t="shared" si="85"/>
        <v>0</v>
      </c>
      <c r="CM47" s="45">
        <f t="shared" si="86"/>
        <v>34.380000000000003</v>
      </c>
      <c r="IL47" s="79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</row>
    <row r="48" spans="1:283" s="4" customFormat="1" x14ac:dyDescent="0.25">
      <c r="A48" s="33">
        <v>3</v>
      </c>
      <c r="B48" s="82" t="s">
        <v>150</v>
      </c>
      <c r="C48" s="83"/>
      <c r="D48" s="84"/>
      <c r="E48" s="84" t="s">
        <v>15</v>
      </c>
      <c r="F48" s="85" t="s">
        <v>100</v>
      </c>
      <c r="G48" s="86" t="str">
        <f>IF(AND(OR($G$2="Y",$H$2="Y"),I48&lt;5,J48&lt;5),IF(AND(I48=#REF!,J48=#REF!),#REF!+1,1),"")</f>
        <v/>
      </c>
      <c r="H48" s="87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88">
        <f>IF(ISNA(VLOOKUP(E48,SortLookup!$A$1:$B$5,2,FALSE))," ",VLOOKUP(E48,SortLookup!$A$1:$B$5,2,FALSE))</f>
        <v>0</v>
      </c>
      <c r="J48" s="89" t="str">
        <f>IF(ISNA(VLOOKUP(F48,SortLookup!$A$7:$B$11,2,FALSE))," ",VLOOKUP(F48,SortLookup!$A$7:$B$11,2,FALSE))</f>
        <v xml:space="preserve"> </v>
      </c>
      <c r="K48" s="58">
        <f t="shared" si="58"/>
        <v>180.29</v>
      </c>
      <c r="L48" s="59">
        <f t="shared" si="59"/>
        <v>149.29</v>
      </c>
      <c r="M48" s="36">
        <f t="shared" si="60"/>
        <v>0</v>
      </c>
      <c r="N48" s="37">
        <f t="shared" si="61"/>
        <v>31</v>
      </c>
      <c r="O48" s="60">
        <f t="shared" si="62"/>
        <v>31</v>
      </c>
      <c r="P48" s="90">
        <v>26.57</v>
      </c>
      <c r="Q48" s="91"/>
      <c r="R48" s="91"/>
      <c r="S48" s="91"/>
      <c r="T48" s="91"/>
      <c r="U48" s="91"/>
      <c r="V48" s="91"/>
      <c r="W48" s="92">
        <v>0</v>
      </c>
      <c r="X48" s="92">
        <v>0</v>
      </c>
      <c r="Y48" s="92">
        <v>0</v>
      </c>
      <c r="Z48" s="92">
        <v>0</v>
      </c>
      <c r="AA48" s="93">
        <v>0</v>
      </c>
      <c r="AB48" s="40">
        <f t="shared" si="63"/>
        <v>26.57</v>
      </c>
      <c r="AC48" s="37">
        <f t="shared" si="64"/>
        <v>0</v>
      </c>
      <c r="AD48" s="36">
        <f t="shared" si="65"/>
        <v>0</v>
      </c>
      <c r="AE48" s="94">
        <f t="shared" si="66"/>
        <v>26.57</v>
      </c>
      <c r="AF48" s="90">
        <v>19.149999999999999</v>
      </c>
      <c r="AG48" s="91"/>
      <c r="AH48" s="91"/>
      <c r="AI48" s="91"/>
      <c r="AJ48" s="92">
        <v>13</v>
      </c>
      <c r="AK48" s="92">
        <v>0</v>
      </c>
      <c r="AL48" s="92">
        <v>0</v>
      </c>
      <c r="AM48" s="92">
        <v>0</v>
      </c>
      <c r="AN48" s="93">
        <v>0</v>
      </c>
      <c r="AO48" s="40">
        <f t="shared" si="67"/>
        <v>19.149999999999999</v>
      </c>
      <c r="AP48" s="37">
        <f t="shared" si="68"/>
        <v>13</v>
      </c>
      <c r="AQ48" s="36">
        <f t="shared" si="69"/>
        <v>0</v>
      </c>
      <c r="AR48" s="94">
        <f t="shared" si="70"/>
        <v>32.15</v>
      </c>
      <c r="AS48" s="90">
        <v>27.29</v>
      </c>
      <c r="AT48" s="91"/>
      <c r="AU48" s="91"/>
      <c r="AV48" s="92">
        <v>3</v>
      </c>
      <c r="AW48" s="92">
        <v>0</v>
      </c>
      <c r="AX48" s="92">
        <v>0</v>
      </c>
      <c r="AY48" s="29">
        <v>0</v>
      </c>
      <c r="AZ48" s="30">
        <v>0</v>
      </c>
      <c r="BA48" s="27">
        <f t="shared" si="71"/>
        <v>27.29</v>
      </c>
      <c r="BB48" s="26">
        <f t="shared" si="72"/>
        <v>3</v>
      </c>
      <c r="BC48" s="23">
        <f t="shared" si="73"/>
        <v>0</v>
      </c>
      <c r="BD48" s="45">
        <f t="shared" si="74"/>
        <v>30.29</v>
      </c>
      <c r="BE48" s="27"/>
      <c r="BF48" s="43"/>
      <c r="BG48" s="29"/>
      <c r="BH48" s="29"/>
      <c r="BI48" s="29"/>
      <c r="BJ48" s="29"/>
      <c r="BK48" s="30"/>
      <c r="BL48" s="40">
        <f t="shared" si="75"/>
        <v>0</v>
      </c>
      <c r="BM48" s="37">
        <f t="shared" si="76"/>
        <v>0</v>
      </c>
      <c r="BN48" s="36">
        <f t="shared" si="77"/>
        <v>0</v>
      </c>
      <c r="BO48" s="35">
        <f t="shared" si="78"/>
        <v>0</v>
      </c>
      <c r="BP48" s="31">
        <v>48.34</v>
      </c>
      <c r="BQ48" s="28"/>
      <c r="BR48" s="28"/>
      <c r="BS48" s="28"/>
      <c r="BT48" s="29">
        <v>8</v>
      </c>
      <c r="BU48" s="29">
        <v>0</v>
      </c>
      <c r="BV48" s="29">
        <v>0</v>
      </c>
      <c r="BW48" s="29">
        <v>0</v>
      </c>
      <c r="BX48" s="30">
        <v>0</v>
      </c>
      <c r="BY48" s="27">
        <f t="shared" si="79"/>
        <v>48.34</v>
      </c>
      <c r="BZ48" s="26">
        <f t="shared" si="80"/>
        <v>8</v>
      </c>
      <c r="CA48" s="32">
        <f t="shared" si="81"/>
        <v>0</v>
      </c>
      <c r="CB48" s="72">
        <f t="shared" si="82"/>
        <v>56.34</v>
      </c>
      <c r="CC48" s="31">
        <v>27.94</v>
      </c>
      <c r="CD48" s="28"/>
      <c r="CE48" s="29">
        <v>7</v>
      </c>
      <c r="CF48" s="29">
        <v>0</v>
      </c>
      <c r="CG48" s="29">
        <v>0</v>
      </c>
      <c r="CH48" s="29">
        <v>0</v>
      </c>
      <c r="CI48" s="30">
        <v>0</v>
      </c>
      <c r="CJ48" s="27">
        <f t="shared" si="83"/>
        <v>27.94</v>
      </c>
      <c r="CK48" s="26">
        <f t="shared" si="84"/>
        <v>7</v>
      </c>
      <c r="CL48" s="23">
        <f t="shared" si="85"/>
        <v>0</v>
      </c>
      <c r="CM48" s="45">
        <f t="shared" si="86"/>
        <v>34.94</v>
      </c>
      <c r="CN48"/>
      <c r="CO48"/>
      <c r="CP48"/>
      <c r="CQ48"/>
      <c r="CR48"/>
      <c r="CS48"/>
      <c r="CT48"/>
      <c r="CW48"/>
      <c r="CZ48"/>
      <c r="DA48"/>
      <c r="DB48"/>
      <c r="DC48"/>
      <c r="DD48"/>
      <c r="DE48"/>
      <c r="DH48"/>
      <c r="DK48"/>
      <c r="DL48"/>
      <c r="DM48"/>
      <c r="DN48"/>
      <c r="DO48"/>
      <c r="DP48"/>
      <c r="DS48"/>
      <c r="DV48"/>
      <c r="DW48"/>
      <c r="DX48"/>
      <c r="DY48"/>
      <c r="DZ48"/>
      <c r="EA48"/>
      <c r="ED48"/>
      <c r="EG48"/>
      <c r="EH48"/>
      <c r="EI48"/>
      <c r="EJ48"/>
      <c r="EK48"/>
      <c r="EL48"/>
      <c r="EO48"/>
      <c r="ER48"/>
      <c r="ES48"/>
      <c r="ET48"/>
      <c r="EU48"/>
      <c r="EV48"/>
      <c r="EW48"/>
      <c r="EZ48"/>
      <c r="FC48"/>
      <c r="FD48"/>
      <c r="FE48"/>
      <c r="FF48"/>
      <c r="FG48"/>
      <c r="FH48"/>
      <c r="FK48"/>
      <c r="FN48"/>
      <c r="FO48"/>
      <c r="FP48"/>
      <c r="FQ48"/>
      <c r="FR48"/>
      <c r="FS48"/>
      <c r="FV48"/>
      <c r="FY48"/>
      <c r="FZ48"/>
      <c r="GA48"/>
      <c r="GB48"/>
      <c r="GC48"/>
      <c r="GD48"/>
      <c r="GG48"/>
      <c r="GJ48"/>
      <c r="GK48"/>
      <c r="GL48"/>
      <c r="GM48"/>
      <c r="GN48"/>
      <c r="GO48"/>
      <c r="GR48"/>
      <c r="GU48"/>
      <c r="GV48"/>
      <c r="GW48"/>
      <c r="GX48"/>
      <c r="GY48"/>
      <c r="GZ48"/>
      <c r="HC48"/>
      <c r="HF48"/>
      <c r="HG48"/>
      <c r="HH48"/>
      <c r="HI48"/>
      <c r="HJ48"/>
      <c r="HK48"/>
      <c r="HN48"/>
      <c r="HQ48"/>
      <c r="HR48"/>
      <c r="HS48"/>
      <c r="HT48"/>
      <c r="HU48"/>
      <c r="HV48"/>
      <c r="HY48"/>
      <c r="IB48"/>
      <c r="IC48"/>
      <c r="ID48"/>
      <c r="IE48"/>
      <c r="IF48"/>
      <c r="IG48"/>
      <c r="IJ48"/>
      <c r="IK48"/>
      <c r="IL48" s="79"/>
    </row>
    <row r="49" spans="1:283" s="4" customFormat="1" x14ac:dyDescent="0.25">
      <c r="A49" s="33">
        <v>4</v>
      </c>
      <c r="B49" s="63" t="s">
        <v>132</v>
      </c>
      <c r="C49" s="25"/>
      <c r="D49" s="64" t="s">
        <v>108</v>
      </c>
      <c r="E49" s="64" t="s">
        <v>15</v>
      </c>
      <c r="F49" s="65" t="s">
        <v>100</v>
      </c>
      <c r="G49" s="24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4">
        <f>IF(ISNA(VLOOKUP(E49,SortLookup!$A$1:$B$5,2,FALSE))," ",VLOOKUP(E49,SortLookup!$A$1:$B$5,2,FALSE))</f>
        <v>0</v>
      </c>
      <c r="J49" s="22" t="str">
        <f>IF(ISNA(VLOOKUP(F49,SortLookup!$A$7:$B$11,2,FALSE))," ",VLOOKUP(F49,SortLookup!$A$7:$B$11,2,FALSE))</f>
        <v xml:space="preserve"> </v>
      </c>
      <c r="K49" s="58">
        <f t="shared" si="58"/>
        <v>187.7</v>
      </c>
      <c r="L49" s="59">
        <f t="shared" si="59"/>
        <v>142.69999999999999</v>
      </c>
      <c r="M49" s="36">
        <f t="shared" si="60"/>
        <v>0</v>
      </c>
      <c r="N49" s="37">
        <f t="shared" si="61"/>
        <v>45</v>
      </c>
      <c r="O49" s="60">
        <f t="shared" si="62"/>
        <v>45</v>
      </c>
      <c r="P49" s="31">
        <v>20.100000000000001</v>
      </c>
      <c r="Q49" s="28"/>
      <c r="R49" s="28"/>
      <c r="S49" s="28"/>
      <c r="T49" s="28"/>
      <c r="U49" s="28"/>
      <c r="V49" s="28"/>
      <c r="W49" s="29">
        <v>0</v>
      </c>
      <c r="X49" s="29">
        <v>0</v>
      </c>
      <c r="Y49" s="29">
        <v>0</v>
      </c>
      <c r="Z49" s="29">
        <v>0</v>
      </c>
      <c r="AA49" s="30">
        <v>0</v>
      </c>
      <c r="AB49" s="27">
        <f t="shared" si="63"/>
        <v>20.100000000000001</v>
      </c>
      <c r="AC49" s="26">
        <f t="shared" si="64"/>
        <v>0</v>
      </c>
      <c r="AD49" s="23">
        <f t="shared" si="65"/>
        <v>0</v>
      </c>
      <c r="AE49" s="45">
        <f t="shared" si="66"/>
        <v>20.100000000000001</v>
      </c>
      <c r="AF49" s="31">
        <v>20.5</v>
      </c>
      <c r="AG49" s="28"/>
      <c r="AH49" s="28"/>
      <c r="AI49" s="28"/>
      <c r="AJ49" s="29">
        <v>24</v>
      </c>
      <c r="AK49" s="29">
        <v>0</v>
      </c>
      <c r="AL49" s="29">
        <v>0</v>
      </c>
      <c r="AM49" s="29">
        <v>0</v>
      </c>
      <c r="AN49" s="30">
        <v>0</v>
      </c>
      <c r="AO49" s="27">
        <f t="shared" si="67"/>
        <v>20.5</v>
      </c>
      <c r="AP49" s="26">
        <f t="shared" si="68"/>
        <v>24</v>
      </c>
      <c r="AQ49" s="23">
        <f t="shared" si="69"/>
        <v>0</v>
      </c>
      <c r="AR49" s="45">
        <f t="shared" si="70"/>
        <v>44.5</v>
      </c>
      <c r="AS49" s="31">
        <v>25.86</v>
      </c>
      <c r="AT49" s="28"/>
      <c r="AU49" s="28"/>
      <c r="AV49" s="29">
        <v>2</v>
      </c>
      <c r="AW49" s="29">
        <v>0</v>
      </c>
      <c r="AX49" s="29">
        <v>0</v>
      </c>
      <c r="AY49" s="29">
        <v>0</v>
      </c>
      <c r="AZ49" s="30">
        <v>0</v>
      </c>
      <c r="BA49" s="27">
        <f t="shared" si="71"/>
        <v>25.86</v>
      </c>
      <c r="BB49" s="26">
        <f t="shared" si="72"/>
        <v>2</v>
      </c>
      <c r="BC49" s="23">
        <f t="shared" si="73"/>
        <v>0</v>
      </c>
      <c r="BD49" s="45">
        <f t="shared" si="74"/>
        <v>27.86</v>
      </c>
      <c r="BE49" s="27"/>
      <c r="BF49" s="43"/>
      <c r="BG49" s="29"/>
      <c r="BH49" s="29"/>
      <c r="BI49" s="29"/>
      <c r="BJ49" s="29"/>
      <c r="BK49" s="30"/>
      <c r="BL49" s="40">
        <f t="shared" si="75"/>
        <v>0</v>
      </c>
      <c r="BM49" s="37">
        <f t="shared" si="76"/>
        <v>0</v>
      </c>
      <c r="BN49" s="36">
        <f t="shared" si="77"/>
        <v>0</v>
      </c>
      <c r="BO49" s="35">
        <f t="shared" si="78"/>
        <v>0</v>
      </c>
      <c r="BP49" s="31">
        <v>41.06</v>
      </c>
      <c r="BQ49" s="28"/>
      <c r="BR49" s="28"/>
      <c r="BS49" s="28"/>
      <c r="BT49" s="29">
        <v>9</v>
      </c>
      <c r="BU49" s="29">
        <v>0</v>
      </c>
      <c r="BV49" s="29">
        <v>0</v>
      </c>
      <c r="BW49" s="29">
        <v>0</v>
      </c>
      <c r="BX49" s="30">
        <v>0</v>
      </c>
      <c r="BY49" s="27">
        <f t="shared" si="79"/>
        <v>41.06</v>
      </c>
      <c r="BZ49" s="26">
        <f t="shared" si="80"/>
        <v>9</v>
      </c>
      <c r="CA49" s="32">
        <f t="shared" si="81"/>
        <v>0</v>
      </c>
      <c r="CB49" s="72">
        <f t="shared" si="82"/>
        <v>50.06</v>
      </c>
      <c r="CC49" s="31">
        <v>35.18</v>
      </c>
      <c r="CD49" s="28"/>
      <c r="CE49" s="29">
        <v>10</v>
      </c>
      <c r="CF49" s="29">
        <v>0</v>
      </c>
      <c r="CG49" s="29">
        <v>0</v>
      </c>
      <c r="CH49" s="29">
        <v>0</v>
      </c>
      <c r="CI49" s="30">
        <v>0</v>
      </c>
      <c r="CJ49" s="27">
        <f t="shared" si="83"/>
        <v>35.18</v>
      </c>
      <c r="CK49" s="26">
        <f t="shared" si="84"/>
        <v>10</v>
      </c>
      <c r="CL49" s="23">
        <f t="shared" si="85"/>
        <v>0</v>
      </c>
      <c r="CM49" s="45">
        <f t="shared" si="86"/>
        <v>45.18</v>
      </c>
      <c r="IL49" s="79"/>
      <c r="IM49"/>
      <c r="IN49"/>
    </row>
    <row r="50" spans="1:283" s="4" customFormat="1" x14ac:dyDescent="0.25">
      <c r="A50" s="33">
        <v>5</v>
      </c>
      <c r="B50" s="63" t="s">
        <v>119</v>
      </c>
      <c r="C50" s="25"/>
      <c r="D50" s="64"/>
      <c r="E50" s="64" t="s">
        <v>15</v>
      </c>
      <c r="F50" s="65" t="s">
        <v>22</v>
      </c>
      <c r="G50" s="24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4">
        <f>IF(ISNA(VLOOKUP(E50,SortLookup!$A$1:$B$5,2,FALSE))," ",VLOOKUP(E50,SortLookup!$A$1:$B$5,2,FALSE))</f>
        <v>0</v>
      </c>
      <c r="J50" s="22">
        <f>IF(ISNA(VLOOKUP(F50,SortLookup!$A$7:$B$11,2,FALSE))," ",VLOOKUP(F50,SortLookup!$A$7:$B$11,2,FALSE))</f>
        <v>3</v>
      </c>
      <c r="K50" s="58">
        <f t="shared" si="58"/>
        <v>196.71</v>
      </c>
      <c r="L50" s="59">
        <f t="shared" si="59"/>
        <v>160.71</v>
      </c>
      <c r="M50" s="36">
        <f t="shared" si="60"/>
        <v>0</v>
      </c>
      <c r="N50" s="37">
        <f t="shared" si="61"/>
        <v>36</v>
      </c>
      <c r="O50" s="60">
        <f t="shared" si="62"/>
        <v>36</v>
      </c>
      <c r="P50" s="31">
        <v>26.27</v>
      </c>
      <c r="Q50" s="28"/>
      <c r="R50" s="28"/>
      <c r="S50" s="28"/>
      <c r="T50" s="28"/>
      <c r="U50" s="28"/>
      <c r="V50" s="28"/>
      <c r="W50" s="29">
        <v>0</v>
      </c>
      <c r="X50" s="29">
        <v>0</v>
      </c>
      <c r="Y50" s="29">
        <v>0</v>
      </c>
      <c r="Z50" s="29">
        <v>0</v>
      </c>
      <c r="AA50" s="30">
        <v>0</v>
      </c>
      <c r="AB50" s="27">
        <f t="shared" si="63"/>
        <v>26.27</v>
      </c>
      <c r="AC50" s="26">
        <f t="shared" si="64"/>
        <v>0</v>
      </c>
      <c r="AD50" s="23">
        <f t="shared" si="65"/>
        <v>0</v>
      </c>
      <c r="AE50" s="45">
        <f t="shared" si="66"/>
        <v>26.27</v>
      </c>
      <c r="AF50" s="31">
        <v>23.29</v>
      </c>
      <c r="AG50" s="28"/>
      <c r="AH50" s="28"/>
      <c r="AI50" s="28"/>
      <c r="AJ50" s="29">
        <v>14</v>
      </c>
      <c r="AK50" s="29">
        <v>0</v>
      </c>
      <c r="AL50" s="29">
        <v>0</v>
      </c>
      <c r="AM50" s="29">
        <v>0</v>
      </c>
      <c r="AN50" s="30">
        <v>0</v>
      </c>
      <c r="AO50" s="27">
        <f t="shared" si="67"/>
        <v>23.29</v>
      </c>
      <c r="AP50" s="26">
        <f t="shared" si="68"/>
        <v>14</v>
      </c>
      <c r="AQ50" s="23">
        <f t="shared" si="69"/>
        <v>0</v>
      </c>
      <c r="AR50" s="45">
        <f t="shared" si="70"/>
        <v>37.29</v>
      </c>
      <c r="AS50" s="31">
        <v>27.97</v>
      </c>
      <c r="AT50" s="28"/>
      <c r="AU50" s="28"/>
      <c r="AV50" s="29">
        <v>6</v>
      </c>
      <c r="AW50" s="29">
        <v>0</v>
      </c>
      <c r="AX50" s="29">
        <v>0</v>
      </c>
      <c r="AY50" s="29">
        <v>0</v>
      </c>
      <c r="AZ50" s="30">
        <v>0</v>
      </c>
      <c r="BA50" s="27">
        <f t="shared" si="71"/>
        <v>27.97</v>
      </c>
      <c r="BB50" s="26">
        <f t="shared" si="72"/>
        <v>6</v>
      </c>
      <c r="BC50" s="23">
        <f t="shared" si="73"/>
        <v>0</v>
      </c>
      <c r="BD50" s="45">
        <f t="shared" si="74"/>
        <v>33.97</v>
      </c>
      <c r="BE50" s="27"/>
      <c r="BF50" s="43"/>
      <c r="BG50" s="29"/>
      <c r="BH50" s="29"/>
      <c r="BI50" s="29"/>
      <c r="BJ50" s="29"/>
      <c r="BK50" s="30"/>
      <c r="BL50" s="40">
        <f t="shared" si="75"/>
        <v>0</v>
      </c>
      <c r="BM50" s="37">
        <f t="shared" si="76"/>
        <v>0</v>
      </c>
      <c r="BN50" s="36">
        <f t="shared" si="77"/>
        <v>0</v>
      </c>
      <c r="BO50" s="35">
        <f t="shared" si="78"/>
        <v>0</v>
      </c>
      <c r="BP50" s="31">
        <v>49.35</v>
      </c>
      <c r="BQ50" s="28"/>
      <c r="BR50" s="28"/>
      <c r="BS50" s="28"/>
      <c r="BT50" s="29">
        <v>7</v>
      </c>
      <c r="BU50" s="29">
        <v>0</v>
      </c>
      <c r="BV50" s="29">
        <v>0</v>
      </c>
      <c r="BW50" s="29">
        <v>0</v>
      </c>
      <c r="BX50" s="30">
        <v>0</v>
      </c>
      <c r="BY50" s="27">
        <f t="shared" si="79"/>
        <v>49.35</v>
      </c>
      <c r="BZ50" s="26">
        <f t="shared" si="80"/>
        <v>7</v>
      </c>
      <c r="CA50" s="32">
        <f t="shared" si="81"/>
        <v>0</v>
      </c>
      <c r="CB50" s="72">
        <f t="shared" si="82"/>
        <v>56.35</v>
      </c>
      <c r="CC50" s="31">
        <v>33.83</v>
      </c>
      <c r="CD50" s="28"/>
      <c r="CE50" s="29">
        <v>9</v>
      </c>
      <c r="CF50" s="29">
        <v>0</v>
      </c>
      <c r="CG50" s="29">
        <v>0</v>
      </c>
      <c r="CH50" s="29">
        <v>0</v>
      </c>
      <c r="CI50" s="30">
        <v>0</v>
      </c>
      <c r="CJ50" s="27">
        <f t="shared" si="83"/>
        <v>33.83</v>
      </c>
      <c r="CK50" s="26">
        <f t="shared" si="84"/>
        <v>9</v>
      </c>
      <c r="CL50" s="23">
        <f t="shared" si="85"/>
        <v>0</v>
      </c>
      <c r="CM50" s="45">
        <f t="shared" si="86"/>
        <v>42.83</v>
      </c>
      <c r="IL50" s="79"/>
    </row>
    <row r="51" spans="1:283" s="4" customFormat="1" x14ac:dyDescent="0.25">
      <c r="A51" s="33">
        <v>6</v>
      </c>
      <c r="B51" s="63" t="s">
        <v>165</v>
      </c>
      <c r="C51" s="25"/>
      <c r="D51" s="64"/>
      <c r="E51" s="64" t="s">
        <v>15</v>
      </c>
      <c r="F51" s="65" t="s">
        <v>22</v>
      </c>
      <c r="G51" s="24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4">
        <f>IF(ISNA(VLOOKUP(E51,SortLookup!$A$1:$B$5,2,FALSE))," ",VLOOKUP(E51,SortLookup!$A$1:$B$5,2,FALSE))</f>
        <v>0</v>
      </c>
      <c r="J51" s="22">
        <f>IF(ISNA(VLOOKUP(F51,SortLookup!$A$7:$B$11,2,FALSE))," ",VLOOKUP(F51,SortLookup!$A$7:$B$11,2,FALSE))</f>
        <v>3</v>
      </c>
      <c r="K51" s="58">
        <f t="shared" si="58"/>
        <v>203.86</v>
      </c>
      <c r="L51" s="59">
        <f t="shared" si="59"/>
        <v>170.86</v>
      </c>
      <c r="M51" s="36">
        <f t="shared" si="60"/>
        <v>0</v>
      </c>
      <c r="N51" s="37">
        <f t="shared" si="61"/>
        <v>33</v>
      </c>
      <c r="O51" s="60">
        <f t="shared" si="62"/>
        <v>33</v>
      </c>
      <c r="P51" s="31">
        <v>31.08</v>
      </c>
      <c r="Q51" s="28"/>
      <c r="R51" s="28"/>
      <c r="S51" s="28"/>
      <c r="T51" s="28"/>
      <c r="U51" s="28"/>
      <c r="V51" s="28"/>
      <c r="W51" s="29">
        <v>1</v>
      </c>
      <c r="X51" s="29">
        <v>0</v>
      </c>
      <c r="Y51" s="29">
        <v>0</v>
      </c>
      <c r="Z51" s="29">
        <v>0</v>
      </c>
      <c r="AA51" s="30">
        <v>0</v>
      </c>
      <c r="AB51" s="27">
        <f t="shared" si="63"/>
        <v>31.08</v>
      </c>
      <c r="AC51" s="26">
        <f t="shared" si="64"/>
        <v>1</v>
      </c>
      <c r="AD51" s="23">
        <f t="shared" si="65"/>
        <v>0</v>
      </c>
      <c r="AE51" s="45">
        <f t="shared" si="66"/>
        <v>32.08</v>
      </c>
      <c r="AF51" s="31">
        <v>26.59</v>
      </c>
      <c r="AG51" s="28"/>
      <c r="AH51" s="28"/>
      <c r="AI51" s="28"/>
      <c r="AJ51" s="29">
        <v>10</v>
      </c>
      <c r="AK51" s="29">
        <v>0</v>
      </c>
      <c r="AL51" s="29">
        <v>0</v>
      </c>
      <c r="AM51" s="29">
        <v>0</v>
      </c>
      <c r="AN51" s="30">
        <v>0</v>
      </c>
      <c r="AO51" s="27">
        <f t="shared" si="67"/>
        <v>26.59</v>
      </c>
      <c r="AP51" s="26">
        <f t="shared" si="68"/>
        <v>10</v>
      </c>
      <c r="AQ51" s="23">
        <f t="shared" si="69"/>
        <v>0</v>
      </c>
      <c r="AR51" s="45">
        <f t="shared" si="70"/>
        <v>36.590000000000003</v>
      </c>
      <c r="AS51" s="31">
        <v>30.37</v>
      </c>
      <c r="AT51" s="28"/>
      <c r="AU51" s="28"/>
      <c r="AV51" s="29">
        <v>5</v>
      </c>
      <c r="AW51" s="29">
        <v>0</v>
      </c>
      <c r="AX51" s="29">
        <v>0</v>
      </c>
      <c r="AY51" s="29">
        <v>0</v>
      </c>
      <c r="AZ51" s="30">
        <v>0</v>
      </c>
      <c r="BA51" s="27">
        <f t="shared" si="71"/>
        <v>30.37</v>
      </c>
      <c r="BB51" s="26">
        <f t="shared" si="72"/>
        <v>5</v>
      </c>
      <c r="BC51" s="23">
        <f t="shared" si="73"/>
        <v>0</v>
      </c>
      <c r="BD51" s="45">
        <f t="shared" si="74"/>
        <v>35.369999999999997</v>
      </c>
      <c r="BE51" s="27"/>
      <c r="BF51" s="43"/>
      <c r="BG51" s="29"/>
      <c r="BH51" s="29"/>
      <c r="BI51" s="29"/>
      <c r="BJ51" s="29"/>
      <c r="BK51" s="30"/>
      <c r="BL51" s="40">
        <f t="shared" si="75"/>
        <v>0</v>
      </c>
      <c r="BM51" s="37">
        <f t="shared" si="76"/>
        <v>0</v>
      </c>
      <c r="BN51" s="36">
        <f t="shared" si="77"/>
        <v>0</v>
      </c>
      <c r="BO51" s="35">
        <f t="shared" si="78"/>
        <v>0</v>
      </c>
      <c r="BP51" s="31">
        <v>51.86</v>
      </c>
      <c r="BQ51" s="28"/>
      <c r="BR51" s="28"/>
      <c r="BS51" s="28"/>
      <c r="BT51" s="29">
        <v>2</v>
      </c>
      <c r="BU51" s="29">
        <v>0</v>
      </c>
      <c r="BV51" s="29">
        <v>0</v>
      </c>
      <c r="BW51" s="29">
        <v>0</v>
      </c>
      <c r="BX51" s="30">
        <v>0</v>
      </c>
      <c r="BY51" s="27">
        <f t="shared" si="79"/>
        <v>51.86</v>
      </c>
      <c r="BZ51" s="26">
        <f t="shared" si="80"/>
        <v>2</v>
      </c>
      <c r="CA51" s="32">
        <f t="shared" si="81"/>
        <v>0</v>
      </c>
      <c r="CB51" s="72">
        <f t="shared" si="82"/>
        <v>53.86</v>
      </c>
      <c r="CC51" s="31">
        <v>30.96</v>
      </c>
      <c r="CD51" s="28"/>
      <c r="CE51" s="29">
        <v>15</v>
      </c>
      <c r="CF51" s="29">
        <v>0</v>
      </c>
      <c r="CG51" s="29">
        <v>0</v>
      </c>
      <c r="CH51" s="29">
        <v>0</v>
      </c>
      <c r="CI51" s="30">
        <v>0</v>
      </c>
      <c r="CJ51" s="27">
        <f t="shared" si="83"/>
        <v>30.96</v>
      </c>
      <c r="CK51" s="26">
        <f t="shared" si="84"/>
        <v>15</v>
      </c>
      <c r="CL51" s="23">
        <f t="shared" si="85"/>
        <v>0</v>
      </c>
      <c r="CM51" s="45">
        <f t="shared" si="86"/>
        <v>45.96</v>
      </c>
      <c r="IL51" s="79"/>
    </row>
    <row r="52" spans="1:283" s="4" customFormat="1" x14ac:dyDescent="0.25">
      <c r="A52" s="33">
        <v>7</v>
      </c>
      <c r="B52" s="63" t="s">
        <v>153</v>
      </c>
      <c r="C52" s="25"/>
      <c r="D52" s="64" t="s">
        <v>104</v>
      </c>
      <c r="E52" s="64" t="s">
        <v>15</v>
      </c>
      <c r="F52" s="65" t="s">
        <v>100</v>
      </c>
      <c r="G52" s="24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4">
        <f>IF(ISNA(VLOOKUP(E52,SortLookup!$A$1:$B$5,2,FALSE))," ",VLOOKUP(E52,SortLookup!$A$1:$B$5,2,FALSE))</f>
        <v>0</v>
      </c>
      <c r="J52" s="22" t="str">
        <f>IF(ISNA(VLOOKUP(F52,SortLookup!$A$7:$B$11,2,FALSE))," ",VLOOKUP(F52,SortLookup!$A$7:$B$11,2,FALSE))</f>
        <v xml:space="preserve"> </v>
      </c>
      <c r="K52" s="58">
        <f t="shared" si="58"/>
        <v>206.44</v>
      </c>
      <c r="L52" s="59">
        <f t="shared" si="59"/>
        <v>179.44</v>
      </c>
      <c r="M52" s="36">
        <f t="shared" si="60"/>
        <v>0</v>
      </c>
      <c r="N52" s="37">
        <f t="shared" si="61"/>
        <v>27</v>
      </c>
      <c r="O52" s="60">
        <f t="shared" si="62"/>
        <v>27</v>
      </c>
      <c r="P52" s="31">
        <v>27.1</v>
      </c>
      <c r="Q52" s="28"/>
      <c r="R52" s="28"/>
      <c r="S52" s="28"/>
      <c r="T52" s="28"/>
      <c r="U52" s="28"/>
      <c r="V52" s="28"/>
      <c r="W52" s="29">
        <v>0</v>
      </c>
      <c r="X52" s="29">
        <v>0</v>
      </c>
      <c r="Y52" s="29">
        <v>0</v>
      </c>
      <c r="Z52" s="29">
        <v>0</v>
      </c>
      <c r="AA52" s="30">
        <v>0</v>
      </c>
      <c r="AB52" s="27">
        <f t="shared" si="63"/>
        <v>27.1</v>
      </c>
      <c r="AC52" s="26">
        <f t="shared" si="64"/>
        <v>0</v>
      </c>
      <c r="AD52" s="23">
        <f t="shared" si="65"/>
        <v>0</v>
      </c>
      <c r="AE52" s="45">
        <f t="shared" si="66"/>
        <v>27.1</v>
      </c>
      <c r="AF52" s="31">
        <v>27.62</v>
      </c>
      <c r="AG52" s="28"/>
      <c r="AH52" s="28"/>
      <c r="AI52" s="28"/>
      <c r="AJ52" s="29">
        <v>13</v>
      </c>
      <c r="AK52" s="29">
        <v>0</v>
      </c>
      <c r="AL52" s="29">
        <v>0</v>
      </c>
      <c r="AM52" s="29">
        <v>0</v>
      </c>
      <c r="AN52" s="30">
        <v>0</v>
      </c>
      <c r="AO52" s="27">
        <f t="shared" si="67"/>
        <v>27.62</v>
      </c>
      <c r="AP52" s="26">
        <f t="shared" si="68"/>
        <v>13</v>
      </c>
      <c r="AQ52" s="23">
        <f t="shared" si="69"/>
        <v>0</v>
      </c>
      <c r="AR52" s="45">
        <f t="shared" si="70"/>
        <v>40.619999999999997</v>
      </c>
      <c r="AS52" s="31">
        <v>32.43</v>
      </c>
      <c r="AT52" s="28"/>
      <c r="AU52" s="28"/>
      <c r="AV52" s="29">
        <v>1</v>
      </c>
      <c r="AW52" s="29">
        <v>0</v>
      </c>
      <c r="AX52" s="29">
        <v>0</v>
      </c>
      <c r="AY52" s="29">
        <v>0</v>
      </c>
      <c r="AZ52" s="30">
        <v>0</v>
      </c>
      <c r="BA52" s="27">
        <f t="shared" si="71"/>
        <v>32.43</v>
      </c>
      <c r="BB52" s="26">
        <f t="shared" si="72"/>
        <v>1</v>
      </c>
      <c r="BC52" s="23">
        <f t="shared" si="73"/>
        <v>0</v>
      </c>
      <c r="BD52" s="45">
        <f t="shared" si="74"/>
        <v>33.43</v>
      </c>
      <c r="BE52" s="27"/>
      <c r="BF52" s="43"/>
      <c r="BG52" s="29"/>
      <c r="BH52" s="29"/>
      <c r="BI52" s="29"/>
      <c r="BJ52" s="29"/>
      <c r="BK52" s="30"/>
      <c r="BL52" s="40">
        <f t="shared" si="75"/>
        <v>0</v>
      </c>
      <c r="BM52" s="37">
        <f t="shared" si="76"/>
        <v>0</v>
      </c>
      <c r="BN52" s="36">
        <f t="shared" si="77"/>
        <v>0</v>
      </c>
      <c r="BO52" s="35">
        <f t="shared" si="78"/>
        <v>0</v>
      </c>
      <c r="BP52" s="31">
        <v>58.61</v>
      </c>
      <c r="BQ52" s="28"/>
      <c r="BR52" s="28"/>
      <c r="BS52" s="28"/>
      <c r="BT52" s="29">
        <v>5</v>
      </c>
      <c r="BU52" s="29">
        <v>0</v>
      </c>
      <c r="BV52" s="29">
        <v>0</v>
      </c>
      <c r="BW52" s="29">
        <v>0</v>
      </c>
      <c r="BX52" s="30">
        <v>0</v>
      </c>
      <c r="BY52" s="27">
        <f t="shared" si="79"/>
        <v>58.61</v>
      </c>
      <c r="BZ52" s="26">
        <f t="shared" si="80"/>
        <v>5</v>
      </c>
      <c r="CA52" s="32">
        <f t="shared" si="81"/>
        <v>0</v>
      </c>
      <c r="CB52" s="72">
        <f t="shared" si="82"/>
        <v>63.61</v>
      </c>
      <c r="CC52" s="31">
        <v>33.68</v>
      </c>
      <c r="CD52" s="28"/>
      <c r="CE52" s="29">
        <v>8</v>
      </c>
      <c r="CF52" s="29">
        <v>0</v>
      </c>
      <c r="CG52" s="29">
        <v>0</v>
      </c>
      <c r="CH52" s="29">
        <v>0</v>
      </c>
      <c r="CI52" s="30">
        <v>0</v>
      </c>
      <c r="CJ52" s="27">
        <f t="shared" si="83"/>
        <v>33.68</v>
      </c>
      <c r="CK52" s="26">
        <f t="shared" si="84"/>
        <v>8</v>
      </c>
      <c r="CL52" s="23">
        <f t="shared" si="85"/>
        <v>0</v>
      </c>
      <c r="CM52" s="45">
        <f t="shared" si="86"/>
        <v>41.68</v>
      </c>
      <c r="CN52"/>
      <c r="CO52"/>
      <c r="CP52"/>
      <c r="CQ52"/>
      <c r="CR52"/>
      <c r="CS52"/>
      <c r="CT52"/>
      <c r="CW52"/>
      <c r="CZ52"/>
      <c r="DA52"/>
      <c r="DB52"/>
      <c r="DC52"/>
      <c r="DD52"/>
      <c r="DE52"/>
      <c r="DH52"/>
      <c r="DK52"/>
      <c r="DL52"/>
      <c r="DM52"/>
      <c r="DN52"/>
      <c r="DO52"/>
      <c r="DP52"/>
      <c r="DS52"/>
      <c r="DV52"/>
      <c r="DW52"/>
      <c r="DX52"/>
      <c r="DY52"/>
      <c r="DZ52"/>
      <c r="EA52"/>
      <c r="ED52"/>
      <c r="EG52"/>
      <c r="EH52"/>
      <c r="EI52"/>
      <c r="EJ52"/>
      <c r="EK52"/>
      <c r="EL52"/>
      <c r="EO52"/>
      <c r="ER52"/>
      <c r="ES52"/>
      <c r="ET52"/>
      <c r="EU52"/>
      <c r="EV52"/>
      <c r="EW52"/>
      <c r="EZ52"/>
      <c r="FC52"/>
      <c r="FD52"/>
      <c r="FE52"/>
      <c r="FF52"/>
      <c r="FG52"/>
      <c r="FH52"/>
      <c r="FK52"/>
      <c r="FN52"/>
      <c r="FO52"/>
      <c r="FP52"/>
      <c r="FQ52"/>
      <c r="FR52"/>
      <c r="FS52"/>
      <c r="FV52"/>
      <c r="FY52"/>
      <c r="FZ52"/>
      <c r="GA52"/>
      <c r="GB52"/>
      <c r="GC52"/>
      <c r="GD52"/>
      <c r="GG52"/>
      <c r="GJ52"/>
      <c r="GK52"/>
      <c r="GL52"/>
      <c r="GM52"/>
      <c r="GN52"/>
      <c r="GO52"/>
      <c r="GR52"/>
      <c r="GU52"/>
      <c r="GV52"/>
      <c r="GW52"/>
      <c r="GX52"/>
      <c r="GY52"/>
      <c r="GZ52"/>
      <c r="HC52"/>
      <c r="HF52"/>
      <c r="HG52"/>
      <c r="HH52"/>
      <c r="HI52"/>
      <c r="HJ52"/>
      <c r="HK52"/>
      <c r="HN52"/>
      <c r="HQ52"/>
      <c r="HR52"/>
      <c r="HS52"/>
      <c r="HT52"/>
      <c r="HU52"/>
      <c r="HV52"/>
      <c r="HY52"/>
      <c r="IB52"/>
      <c r="IC52"/>
      <c r="ID52"/>
      <c r="IE52"/>
      <c r="IF52"/>
      <c r="IG52"/>
      <c r="IJ52"/>
      <c r="IK52"/>
      <c r="IL52" s="79"/>
    </row>
    <row r="53" spans="1:283" s="4" customFormat="1" x14ac:dyDescent="0.25">
      <c r="A53" s="33">
        <v>8</v>
      </c>
      <c r="B53" s="63" t="s">
        <v>185</v>
      </c>
      <c r="C53" s="25"/>
      <c r="D53" s="64" t="s">
        <v>112</v>
      </c>
      <c r="E53" s="64" t="s">
        <v>15</v>
      </c>
      <c r="F53" s="65" t="s">
        <v>100</v>
      </c>
      <c r="G53" s="24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4">
        <f>IF(ISNA(VLOOKUP(E53,SortLookup!$A$1:$B$5,2,FALSE))," ",VLOOKUP(E53,SortLookup!$A$1:$B$5,2,FALSE))</f>
        <v>0</v>
      </c>
      <c r="J53" s="22" t="str">
        <f>IF(ISNA(VLOOKUP(F53,SortLookup!$A$7:$B$11,2,FALSE))," ",VLOOKUP(F53,SortLookup!$A$7:$B$11,2,FALSE))</f>
        <v xml:space="preserve"> </v>
      </c>
      <c r="K53" s="58">
        <f t="shared" si="58"/>
        <v>211.8</v>
      </c>
      <c r="L53" s="59">
        <f t="shared" si="59"/>
        <v>187.8</v>
      </c>
      <c r="M53" s="36">
        <f t="shared" si="60"/>
        <v>0</v>
      </c>
      <c r="N53" s="37">
        <f t="shared" si="61"/>
        <v>24</v>
      </c>
      <c r="O53" s="60">
        <f t="shared" si="62"/>
        <v>24</v>
      </c>
      <c r="P53" s="31">
        <v>26.56</v>
      </c>
      <c r="Q53" s="28"/>
      <c r="R53" s="28"/>
      <c r="S53" s="28"/>
      <c r="T53" s="28"/>
      <c r="U53" s="28"/>
      <c r="V53" s="28"/>
      <c r="W53" s="29">
        <v>0</v>
      </c>
      <c r="X53" s="29">
        <v>0</v>
      </c>
      <c r="Y53" s="29">
        <v>0</v>
      </c>
      <c r="Z53" s="29">
        <v>0</v>
      </c>
      <c r="AA53" s="30">
        <v>0</v>
      </c>
      <c r="AB53" s="27">
        <f t="shared" si="63"/>
        <v>26.56</v>
      </c>
      <c r="AC53" s="26">
        <f t="shared" si="64"/>
        <v>0</v>
      </c>
      <c r="AD53" s="23">
        <f t="shared" si="65"/>
        <v>0</v>
      </c>
      <c r="AE53" s="45">
        <f t="shared" si="66"/>
        <v>26.56</v>
      </c>
      <c r="AF53" s="31">
        <v>28.67</v>
      </c>
      <c r="AG53" s="28"/>
      <c r="AH53" s="28"/>
      <c r="AI53" s="28"/>
      <c r="AJ53" s="29">
        <v>9</v>
      </c>
      <c r="AK53" s="29">
        <v>0</v>
      </c>
      <c r="AL53" s="29">
        <v>0</v>
      </c>
      <c r="AM53" s="29">
        <v>0</v>
      </c>
      <c r="AN53" s="30">
        <v>0</v>
      </c>
      <c r="AO53" s="27">
        <f t="shared" si="67"/>
        <v>28.67</v>
      </c>
      <c r="AP53" s="26">
        <f t="shared" si="68"/>
        <v>9</v>
      </c>
      <c r="AQ53" s="23">
        <f t="shared" si="69"/>
        <v>0</v>
      </c>
      <c r="AR53" s="45">
        <f t="shared" si="70"/>
        <v>37.67</v>
      </c>
      <c r="AS53" s="31">
        <v>36.659999999999997</v>
      </c>
      <c r="AT53" s="28"/>
      <c r="AU53" s="28"/>
      <c r="AV53" s="29">
        <v>5</v>
      </c>
      <c r="AW53" s="29">
        <v>0</v>
      </c>
      <c r="AX53" s="29">
        <v>0</v>
      </c>
      <c r="AY53" s="29">
        <v>0</v>
      </c>
      <c r="AZ53" s="30">
        <v>0</v>
      </c>
      <c r="BA53" s="27">
        <f t="shared" si="71"/>
        <v>36.659999999999997</v>
      </c>
      <c r="BB53" s="26">
        <f t="shared" si="72"/>
        <v>5</v>
      </c>
      <c r="BC53" s="23">
        <f t="shared" si="73"/>
        <v>0</v>
      </c>
      <c r="BD53" s="45">
        <f t="shared" si="74"/>
        <v>41.66</v>
      </c>
      <c r="BE53" s="27"/>
      <c r="BF53" s="43"/>
      <c r="BG53" s="29"/>
      <c r="BH53" s="29"/>
      <c r="BI53" s="29"/>
      <c r="BJ53" s="29"/>
      <c r="BK53" s="30"/>
      <c r="BL53" s="40">
        <f t="shared" si="75"/>
        <v>0</v>
      </c>
      <c r="BM53" s="37">
        <f t="shared" si="76"/>
        <v>0</v>
      </c>
      <c r="BN53" s="36">
        <f t="shared" si="77"/>
        <v>0</v>
      </c>
      <c r="BO53" s="35">
        <f t="shared" si="78"/>
        <v>0</v>
      </c>
      <c r="BP53" s="31">
        <v>63.51</v>
      </c>
      <c r="BQ53" s="28"/>
      <c r="BR53" s="28"/>
      <c r="BS53" s="28"/>
      <c r="BT53" s="29">
        <v>2</v>
      </c>
      <c r="BU53" s="29">
        <v>0</v>
      </c>
      <c r="BV53" s="29">
        <v>0</v>
      </c>
      <c r="BW53" s="29">
        <v>0</v>
      </c>
      <c r="BX53" s="30">
        <v>0</v>
      </c>
      <c r="BY53" s="27">
        <f t="shared" si="79"/>
        <v>63.51</v>
      </c>
      <c r="BZ53" s="26">
        <f t="shared" si="80"/>
        <v>2</v>
      </c>
      <c r="CA53" s="32">
        <f t="shared" si="81"/>
        <v>0</v>
      </c>
      <c r="CB53" s="72">
        <f t="shared" si="82"/>
        <v>65.510000000000005</v>
      </c>
      <c r="CC53" s="31">
        <v>32.4</v>
      </c>
      <c r="CD53" s="28"/>
      <c r="CE53" s="29">
        <v>8</v>
      </c>
      <c r="CF53" s="29">
        <v>0</v>
      </c>
      <c r="CG53" s="29">
        <v>0</v>
      </c>
      <c r="CH53" s="29">
        <v>0</v>
      </c>
      <c r="CI53" s="30">
        <v>0</v>
      </c>
      <c r="CJ53" s="27">
        <f t="shared" si="83"/>
        <v>32.4</v>
      </c>
      <c r="CK53" s="26">
        <f t="shared" si="84"/>
        <v>8</v>
      </c>
      <c r="CL53" s="23">
        <f t="shared" si="85"/>
        <v>0</v>
      </c>
      <c r="CM53" s="45">
        <f t="shared" si="86"/>
        <v>40.4</v>
      </c>
      <c r="IL53" s="79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</row>
    <row r="54" spans="1:283" s="4" customFormat="1" x14ac:dyDescent="0.25">
      <c r="A54" s="33">
        <v>9</v>
      </c>
      <c r="B54" s="63" t="s">
        <v>128</v>
      </c>
      <c r="C54" s="25"/>
      <c r="D54" s="64"/>
      <c r="E54" s="64" t="s">
        <v>15</v>
      </c>
      <c r="F54" s="65" t="s">
        <v>21</v>
      </c>
      <c r="G54" s="24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4">
        <f>IF(ISNA(VLOOKUP(E54,SortLookup!$A$1:$B$5,2,FALSE))," ",VLOOKUP(E54,SortLookup!$A$1:$B$5,2,FALSE))</f>
        <v>0</v>
      </c>
      <c r="J54" s="22">
        <f>IF(ISNA(VLOOKUP(F54,SortLookup!$A$7:$B$11,2,FALSE))," ",VLOOKUP(F54,SortLookup!$A$7:$B$11,2,FALSE))</f>
        <v>2</v>
      </c>
      <c r="K54" s="58">
        <f t="shared" si="58"/>
        <v>228.89</v>
      </c>
      <c r="L54" s="59">
        <f t="shared" si="59"/>
        <v>184.89</v>
      </c>
      <c r="M54" s="36">
        <f t="shared" si="60"/>
        <v>0</v>
      </c>
      <c r="N54" s="37">
        <f t="shared" si="61"/>
        <v>44</v>
      </c>
      <c r="O54" s="60">
        <f t="shared" si="62"/>
        <v>44</v>
      </c>
      <c r="P54" s="31">
        <v>19.18</v>
      </c>
      <c r="Q54" s="28"/>
      <c r="R54" s="28"/>
      <c r="S54" s="28"/>
      <c r="T54" s="28"/>
      <c r="U54" s="28"/>
      <c r="V54" s="28"/>
      <c r="W54" s="29">
        <v>2</v>
      </c>
      <c r="X54" s="29">
        <v>0</v>
      </c>
      <c r="Y54" s="29">
        <v>0</v>
      </c>
      <c r="Z54" s="29">
        <v>0</v>
      </c>
      <c r="AA54" s="30">
        <v>0</v>
      </c>
      <c r="AB54" s="27">
        <f t="shared" si="63"/>
        <v>19.18</v>
      </c>
      <c r="AC54" s="26">
        <f t="shared" si="64"/>
        <v>2</v>
      </c>
      <c r="AD54" s="23">
        <f t="shared" si="65"/>
        <v>0</v>
      </c>
      <c r="AE54" s="45">
        <f t="shared" si="66"/>
        <v>21.18</v>
      </c>
      <c r="AF54" s="31">
        <v>28.2</v>
      </c>
      <c r="AG54" s="28"/>
      <c r="AH54" s="28"/>
      <c r="AI54" s="28"/>
      <c r="AJ54" s="29">
        <v>19</v>
      </c>
      <c r="AK54" s="29">
        <v>0</v>
      </c>
      <c r="AL54" s="29">
        <v>0</v>
      </c>
      <c r="AM54" s="29">
        <v>0</v>
      </c>
      <c r="AN54" s="30">
        <v>0</v>
      </c>
      <c r="AO54" s="27">
        <f t="shared" si="67"/>
        <v>28.2</v>
      </c>
      <c r="AP54" s="26">
        <f t="shared" si="68"/>
        <v>19</v>
      </c>
      <c r="AQ54" s="23">
        <f t="shared" si="69"/>
        <v>0</v>
      </c>
      <c r="AR54" s="45">
        <f t="shared" si="70"/>
        <v>47.2</v>
      </c>
      <c r="AS54" s="31">
        <v>33.6</v>
      </c>
      <c r="AT54" s="28"/>
      <c r="AU54" s="28"/>
      <c r="AV54" s="29">
        <v>1</v>
      </c>
      <c r="AW54" s="29">
        <v>0</v>
      </c>
      <c r="AX54" s="29">
        <v>0</v>
      </c>
      <c r="AY54" s="29">
        <v>0</v>
      </c>
      <c r="AZ54" s="30">
        <v>0</v>
      </c>
      <c r="BA54" s="27">
        <f t="shared" si="71"/>
        <v>33.6</v>
      </c>
      <c r="BB54" s="26">
        <f t="shared" si="72"/>
        <v>1</v>
      </c>
      <c r="BC54" s="23">
        <f t="shared" si="73"/>
        <v>0</v>
      </c>
      <c r="BD54" s="45">
        <f t="shared" si="74"/>
        <v>34.6</v>
      </c>
      <c r="BE54" s="27"/>
      <c r="BF54" s="43"/>
      <c r="BG54" s="29"/>
      <c r="BH54" s="29"/>
      <c r="BI54" s="29"/>
      <c r="BJ54" s="29"/>
      <c r="BK54" s="30"/>
      <c r="BL54" s="40">
        <f t="shared" si="75"/>
        <v>0</v>
      </c>
      <c r="BM54" s="37">
        <f t="shared" si="76"/>
        <v>0</v>
      </c>
      <c r="BN54" s="36">
        <f t="shared" si="77"/>
        <v>0</v>
      </c>
      <c r="BO54" s="35">
        <f t="shared" si="78"/>
        <v>0</v>
      </c>
      <c r="BP54" s="31">
        <v>68.5</v>
      </c>
      <c r="BQ54" s="28"/>
      <c r="BR54" s="28"/>
      <c r="BS54" s="28"/>
      <c r="BT54" s="29">
        <v>12</v>
      </c>
      <c r="BU54" s="29">
        <v>0</v>
      </c>
      <c r="BV54" s="29">
        <v>0</v>
      </c>
      <c r="BW54" s="29">
        <v>0</v>
      </c>
      <c r="BX54" s="30">
        <v>0</v>
      </c>
      <c r="BY54" s="27">
        <f t="shared" si="79"/>
        <v>68.5</v>
      </c>
      <c r="BZ54" s="26">
        <f t="shared" si="80"/>
        <v>12</v>
      </c>
      <c r="CA54" s="32">
        <f t="shared" si="81"/>
        <v>0</v>
      </c>
      <c r="CB54" s="72">
        <f t="shared" si="82"/>
        <v>80.5</v>
      </c>
      <c r="CC54" s="31">
        <v>35.409999999999997</v>
      </c>
      <c r="CD54" s="28"/>
      <c r="CE54" s="29">
        <v>10</v>
      </c>
      <c r="CF54" s="29">
        <v>0</v>
      </c>
      <c r="CG54" s="29">
        <v>0</v>
      </c>
      <c r="CH54" s="29">
        <v>0</v>
      </c>
      <c r="CI54" s="30">
        <v>0</v>
      </c>
      <c r="CJ54" s="27">
        <f t="shared" si="83"/>
        <v>35.409999999999997</v>
      </c>
      <c r="CK54" s="26">
        <f t="shared" si="84"/>
        <v>10</v>
      </c>
      <c r="CL54" s="23">
        <f t="shared" si="85"/>
        <v>0</v>
      </c>
      <c r="CM54" s="45">
        <f t="shared" si="86"/>
        <v>45.41</v>
      </c>
      <c r="CN54"/>
      <c r="CO54"/>
      <c r="CP54"/>
      <c r="CQ54"/>
      <c r="CR54"/>
      <c r="CS54"/>
      <c r="CT54"/>
      <c r="CW54"/>
      <c r="CZ54"/>
      <c r="DA54"/>
      <c r="DB54"/>
      <c r="DC54"/>
      <c r="DD54"/>
      <c r="DE54"/>
      <c r="DH54"/>
      <c r="DK54"/>
      <c r="DL54"/>
      <c r="DM54"/>
      <c r="DN54"/>
      <c r="DO54"/>
      <c r="DP54"/>
      <c r="DS54"/>
      <c r="DV54"/>
      <c r="DW54"/>
      <c r="DX54"/>
      <c r="DY54"/>
      <c r="DZ54"/>
      <c r="EA54"/>
      <c r="ED54"/>
      <c r="EG54"/>
      <c r="EH54"/>
      <c r="EI54"/>
      <c r="EJ54"/>
      <c r="EK54"/>
      <c r="EL54"/>
      <c r="EO54"/>
      <c r="ER54"/>
      <c r="ES54"/>
      <c r="ET54"/>
      <c r="EU54"/>
      <c r="EV54"/>
      <c r="EW54"/>
      <c r="EZ54"/>
      <c r="FC54"/>
      <c r="FD54"/>
      <c r="FE54"/>
      <c r="FF54"/>
      <c r="FG54"/>
      <c r="FH54"/>
      <c r="FK54"/>
      <c r="FN54"/>
      <c r="FO54"/>
      <c r="FP54"/>
      <c r="FQ54"/>
      <c r="FR54"/>
      <c r="FS54"/>
      <c r="FV54"/>
      <c r="FY54"/>
      <c r="FZ54"/>
      <c r="GA54"/>
      <c r="GB54"/>
      <c r="GC54"/>
      <c r="GD54"/>
      <c r="GG54"/>
      <c r="GJ54"/>
      <c r="GK54"/>
      <c r="GL54"/>
      <c r="GM54"/>
      <c r="GN54"/>
      <c r="GO54"/>
      <c r="GR54"/>
      <c r="GU54"/>
      <c r="GV54"/>
      <c r="GW54"/>
      <c r="GX54"/>
      <c r="GY54"/>
      <c r="GZ54"/>
      <c r="HC54"/>
      <c r="HF54"/>
      <c r="HG54"/>
      <c r="HH54"/>
      <c r="HI54"/>
      <c r="HJ54"/>
      <c r="HK54"/>
      <c r="HN54"/>
      <c r="HQ54"/>
      <c r="HR54"/>
      <c r="HS54"/>
      <c r="HT54"/>
      <c r="HU54"/>
      <c r="HV54"/>
      <c r="HY54"/>
      <c r="IB54"/>
      <c r="IC54"/>
      <c r="ID54"/>
      <c r="IE54"/>
      <c r="IF54"/>
      <c r="IG54"/>
      <c r="IJ54"/>
      <c r="IK54"/>
      <c r="IL54" s="79"/>
      <c r="IM54"/>
      <c r="IN54"/>
    </row>
    <row r="55" spans="1:283" s="4" customFormat="1" x14ac:dyDescent="0.25">
      <c r="A55" s="33">
        <v>10</v>
      </c>
      <c r="B55" s="63" t="s">
        <v>164</v>
      </c>
      <c r="C55" s="25"/>
      <c r="D55" s="64"/>
      <c r="E55" s="64" t="s">
        <v>15</v>
      </c>
      <c r="F55" s="65" t="s">
        <v>100</v>
      </c>
      <c r="G55" s="24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4">
        <f>IF(ISNA(VLOOKUP(E55,SortLookup!$A$1:$B$5,2,FALSE))," ",VLOOKUP(E55,SortLookup!$A$1:$B$5,2,FALSE))</f>
        <v>0</v>
      </c>
      <c r="J55" s="22" t="str">
        <f>IF(ISNA(VLOOKUP(F55,SortLookup!$A$7:$B$11,2,FALSE))," ",VLOOKUP(F55,SortLookup!$A$7:$B$11,2,FALSE))</f>
        <v xml:space="preserve"> </v>
      </c>
      <c r="K55" s="58">
        <f t="shared" si="58"/>
        <v>261.44</v>
      </c>
      <c r="L55" s="59">
        <f t="shared" si="59"/>
        <v>187.44</v>
      </c>
      <c r="M55" s="36">
        <f t="shared" si="60"/>
        <v>23</v>
      </c>
      <c r="N55" s="37">
        <f t="shared" si="61"/>
        <v>51</v>
      </c>
      <c r="O55" s="60">
        <f t="shared" si="62"/>
        <v>51</v>
      </c>
      <c r="P55" s="31">
        <v>29.5</v>
      </c>
      <c r="Q55" s="28"/>
      <c r="R55" s="28"/>
      <c r="S55" s="28"/>
      <c r="T55" s="28"/>
      <c r="U55" s="28"/>
      <c r="V55" s="28"/>
      <c r="W55" s="29">
        <v>2</v>
      </c>
      <c r="X55" s="29">
        <v>0</v>
      </c>
      <c r="Y55" s="29">
        <v>0</v>
      </c>
      <c r="Z55" s="29">
        <v>0</v>
      </c>
      <c r="AA55" s="30">
        <v>0</v>
      </c>
      <c r="AB55" s="27">
        <f t="shared" si="63"/>
        <v>29.5</v>
      </c>
      <c r="AC55" s="26">
        <f t="shared" si="64"/>
        <v>2</v>
      </c>
      <c r="AD55" s="23">
        <f t="shared" si="65"/>
        <v>0</v>
      </c>
      <c r="AE55" s="45">
        <f t="shared" si="66"/>
        <v>31.5</v>
      </c>
      <c r="AF55" s="31">
        <v>31.8</v>
      </c>
      <c r="AG55" s="28"/>
      <c r="AH55" s="28"/>
      <c r="AI55" s="28"/>
      <c r="AJ55" s="29">
        <v>11</v>
      </c>
      <c r="AK55" s="29">
        <v>0</v>
      </c>
      <c r="AL55" s="29">
        <v>0</v>
      </c>
      <c r="AM55" s="29">
        <v>0</v>
      </c>
      <c r="AN55" s="30">
        <v>0</v>
      </c>
      <c r="AO55" s="27">
        <f t="shared" si="67"/>
        <v>31.8</v>
      </c>
      <c r="AP55" s="26">
        <f t="shared" si="68"/>
        <v>11</v>
      </c>
      <c r="AQ55" s="23">
        <f t="shared" si="69"/>
        <v>0</v>
      </c>
      <c r="AR55" s="45">
        <f t="shared" si="70"/>
        <v>42.8</v>
      </c>
      <c r="AS55" s="31">
        <v>41.5</v>
      </c>
      <c r="AT55" s="28"/>
      <c r="AU55" s="28"/>
      <c r="AV55" s="29">
        <v>24</v>
      </c>
      <c r="AW55" s="29">
        <v>0</v>
      </c>
      <c r="AX55" s="29">
        <v>0</v>
      </c>
      <c r="AY55" s="29">
        <v>1</v>
      </c>
      <c r="AZ55" s="30">
        <v>0</v>
      </c>
      <c r="BA55" s="27">
        <f t="shared" si="71"/>
        <v>41.5</v>
      </c>
      <c r="BB55" s="26">
        <f t="shared" si="72"/>
        <v>24</v>
      </c>
      <c r="BC55" s="23">
        <f t="shared" si="73"/>
        <v>5</v>
      </c>
      <c r="BD55" s="45">
        <f t="shared" si="74"/>
        <v>70.5</v>
      </c>
      <c r="BE55" s="27"/>
      <c r="BF55" s="43"/>
      <c r="BG55" s="29"/>
      <c r="BH55" s="29"/>
      <c r="BI55" s="29"/>
      <c r="BJ55" s="29"/>
      <c r="BK55" s="30"/>
      <c r="BL55" s="40">
        <f t="shared" si="75"/>
        <v>0</v>
      </c>
      <c r="BM55" s="37">
        <f t="shared" si="76"/>
        <v>0</v>
      </c>
      <c r="BN55" s="36">
        <f t="shared" si="77"/>
        <v>0</v>
      </c>
      <c r="BO55" s="35">
        <f t="shared" si="78"/>
        <v>0</v>
      </c>
      <c r="BP55" s="31">
        <v>52.85</v>
      </c>
      <c r="BQ55" s="28"/>
      <c r="BR55" s="28"/>
      <c r="BS55" s="28"/>
      <c r="BT55" s="29">
        <v>4</v>
      </c>
      <c r="BU55" s="29">
        <v>1</v>
      </c>
      <c r="BV55" s="29">
        <v>0</v>
      </c>
      <c r="BW55" s="29">
        <v>3</v>
      </c>
      <c r="BX55" s="30">
        <v>0</v>
      </c>
      <c r="BY55" s="27">
        <f t="shared" si="79"/>
        <v>52.85</v>
      </c>
      <c r="BZ55" s="26">
        <f t="shared" si="80"/>
        <v>4</v>
      </c>
      <c r="CA55" s="32">
        <f t="shared" si="81"/>
        <v>18</v>
      </c>
      <c r="CB55" s="72">
        <f t="shared" si="82"/>
        <v>74.849999999999994</v>
      </c>
      <c r="CC55" s="31">
        <v>31.79</v>
      </c>
      <c r="CD55" s="28"/>
      <c r="CE55" s="29">
        <v>10</v>
      </c>
      <c r="CF55" s="29">
        <v>0</v>
      </c>
      <c r="CG55" s="29">
        <v>0</v>
      </c>
      <c r="CH55" s="29">
        <v>0</v>
      </c>
      <c r="CI55" s="30">
        <v>0</v>
      </c>
      <c r="CJ55" s="27">
        <f t="shared" si="83"/>
        <v>31.79</v>
      </c>
      <c r="CK55" s="26">
        <f t="shared" si="84"/>
        <v>10</v>
      </c>
      <c r="CL55" s="23">
        <f t="shared" si="85"/>
        <v>0</v>
      </c>
      <c r="CM55" s="45">
        <f t="shared" si="86"/>
        <v>41.79</v>
      </c>
      <c r="CN55" s="1"/>
      <c r="CO55" s="1"/>
      <c r="CP55" s="2"/>
      <c r="CQ55" s="2"/>
      <c r="CR55" s="2"/>
      <c r="CS55" s="2"/>
      <c r="CT55" s="2"/>
      <c r="CU55" s="61"/>
      <c r="CV55" s="13"/>
      <c r="CW55" s="6"/>
      <c r="CX55" s="38"/>
      <c r="CY55" s="1"/>
      <c r="CZ55" s="1"/>
      <c r="DA55" s="2"/>
      <c r="DB55" s="2"/>
      <c r="DC55" s="2"/>
      <c r="DD55" s="2"/>
      <c r="DE55" s="2"/>
      <c r="DF55" s="61"/>
      <c r="DG55" s="13"/>
      <c r="DH55" s="6"/>
      <c r="DI55" s="38"/>
      <c r="DJ55" s="1"/>
      <c r="DK55" s="1"/>
      <c r="DL55" s="2"/>
      <c r="DM55" s="2"/>
      <c r="DN55" s="2"/>
      <c r="DO55" s="2"/>
      <c r="DP55" s="2"/>
      <c r="DQ55" s="61"/>
      <c r="DR55" s="13"/>
      <c r="DS55" s="6"/>
      <c r="DT55" s="38"/>
      <c r="DU55" s="1"/>
      <c r="DV55" s="1"/>
      <c r="DW55" s="2"/>
      <c r="DX55" s="2"/>
      <c r="DY55" s="2"/>
      <c r="DZ55" s="2"/>
      <c r="EA55" s="2"/>
      <c r="EB55" s="61"/>
      <c r="EC55" s="13"/>
      <c r="ED55" s="6"/>
      <c r="EE55" s="38"/>
      <c r="EF55" s="1"/>
      <c r="EG55" s="1"/>
      <c r="EH55" s="2"/>
      <c r="EI55" s="2"/>
      <c r="EJ55" s="2"/>
      <c r="EK55" s="2"/>
      <c r="EL55" s="2"/>
      <c r="EM55" s="61"/>
      <c r="EN55" s="13"/>
      <c r="EO55" s="6"/>
      <c r="EP55" s="38"/>
      <c r="EQ55" s="1"/>
      <c r="ER55" s="1"/>
      <c r="ES55" s="2"/>
      <c r="ET55" s="2"/>
      <c r="EU55" s="2"/>
      <c r="EV55" s="2"/>
      <c r="EW55" s="2"/>
      <c r="EX55" s="61"/>
      <c r="EY55" s="13"/>
      <c r="EZ55" s="6"/>
      <c r="FA55" s="38"/>
      <c r="FB55" s="1"/>
      <c r="FC55" s="1"/>
      <c r="FD55" s="2"/>
      <c r="FE55" s="2"/>
      <c r="FF55" s="2"/>
      <c r="FG55" s="2"/>
      <c r="FH55" s="2"/>
      <c r="FI55" s="61"/>
      <c r="FJ55" s="13"/>
      <c r="FK55" s="6"/>
      <c r="FL55" s="38"/>
      <c r="FM55" s="1"/>
      <c r="FN55" s="1"/>
      <c r="FO55" s="2"/>
      <c r="FP55" s="2"/>
      <c r="FQ55" s="2"/>
      <c r="FR55" s="2"/>
      <c r="FS55" s="2"/>
      <c r="FT55" s="61"/>
      <c r="FU55" s="13"/>
      <c r="FV55" s="6"/>
      <c r="FW55" s="38"/>
      <c r="FX55" s="1"/>
      <c r="FY55" s="1"/>
      <c r="FZ55" s="2"/>
      <c r="GA55" s="2"/>
      <c r="GB55" s="2"/>
      <c r="GC55" s="2"/>
      <c r="GD55" s="2"/>
      <c r="GE55" s="61"/>
      <c r="GF55" s="13"/>
      <c r="GG55" s="6"/>
      <c r="GH55" s="38"/>
      <c r="GI55" s="1"/>
      <c r="GJ55" s="1"/>
      <c r="GK55" s="2"/>
      <c r="GL55" s="2"/>
      <c r="GM55" s="2"/>
      <c r="GN55" s="2"/>
      <c r="GO55" s="2"/>
      <c r="GP55" s="61"/>
      <c r="GQ55" s="13"/>
      <c r="GR55" s="6"/>
      <c r="GS55" s="38"/>
      <c r="GT55" s="1"/>
      <c r="GU55" s="1"/>
      <c r="GV55" s="2"/>
      <c r="GW55" s="2"/>
      <c r="GX55" s="2"/>
      <c r="GY55" s="2"/>
      <c r="GZ55" s="2"/>
      <c r="HA55" s="61"/>
      <c r="HB55" s="13"/>
      <c r="HC55" s="6"/>
      <c r="HD55" s="38"/>
      <c r="HE55" s="1"/>
      <c r="HF55" s="1"/>
      <c r="HG55" s="2"/>
      <c r="HH55" s="2"/>
      <c r="HI55" s="2"/>
      <c r="HJ55" s="2"/>
      <c r="HK55" s="2"/>
      <c r="HL55" s="61"/>
      <c r="HM55" s="13"/>
      <c r="HN55" s="6"/>
      <c r="HO55" s="38"/>
      <c r="HP55" s="1"/>
      <c r="HQ55" s="1"/>
      <c r="HR55" s="2"/>
      <c r="HS55" s="2"/>
      <c r="HT55" s="2"/>
      <c r="HU55" s="2"/>
      <c r="HV55" s="2"/>
      <c r="HW55" s="61"/>
      <c r="HX55" s="13"/>
      <c r="HY55" s="6"/>
      <c r="HZ55" s="38"/>
      <c r="IA55" s="1"/>
      <c r="IB55" s="1"/>
      <c r="IC55" s="2"/>
      <c r="ID55" s="2"/>
      <c r="IE55" s="2"/>
      <c r="IF55" s="2"/>
      <c r="IG55" s="2"/>
      <c r="IH55" s="61"/>
      <c r="II55" s="13"/>
      <c r="IJ55" s="6"/>
      <c r="IK55" s="38"/>
      <c r="IL55" s="79"/>
      <c r="IM55"/>
      <c r="IN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</row>
    <row r="56" spans="1:283" s="4" customFormat="1" x14ac:dyDescent="0.25">
      <c r="A56" s="33">
        <v>11</v>
      </c>
      <c r="B56" s="63" t="s">
        <v>158</v>
      </c>
      <c r="C56" s="25"/>
      <c r="D56" s="64" t="s">
        <v>108</v>
      </c>
      <c r="E56" s="64" t="s">
        <v>15</v>
      </c>
      <c r="F56" s="65" t="s">
        <v>22</v>
      </c>
      <c r="G56" s="24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4">
        <f>IF(ISNA(VLOOKUP(E56,SortLookup!$A$1:$B$5,2,FALSE))," ",VLOOKUP(E56,SortLookup!$A$1:$B$5,2,FALSE))</f>
        <v>0</v>
      </c>
      <c r="J56" s="22">
        <f>IF(ISNA(VLOOKUP(F56,SortLookup!$A$7:$B$11,2,FALSE))," ",VLOOKUP(F56,SortLookup!$A$7:$B$11,2,FALSE))</f>
        <v>3</v>
      </c>
      <c r="K56" s="58">
        <f t="shared" si="58"/>
        <v>281.26</v>
      </c>
      <c r="L56" s="59">
        <f t="shared" si="59"/>
        <v>241.26</v>
      </c>
      <c r="M56" s="36">
        <f t="shared" si="60"/>
        <v>0</v>
      </c>
      <c r="N56" s="37">
        <f t="shared" si="61"/>
        <v>40</v>
      </c>
      <c r="O56" s="60">
        <f t="shared" si="62"/>
        <v>40</v>
      </c>
      <c r="P56" s="31">
        <v>42.98</v>
      </c>
      <c r="Q56" s="28"/>
      <c r="R56" s="28"/>
      <c r="S56" s="28"/>
      <c r="T56" s="28"/>
      <c r="U56" s="28"/>
      <c r="V56" s="28"/>
      <c r="W56" s="29">
        <v>0</v>
      </c>
      <c r="X56" s="29">
        <v>0</v>
      </c>
      <c r="Y56" s="29">
        <v>0</v>
      </c>
      <c r="Z56" s="29">
        <v>0</v>
      </c>
      <c r="AA56" s="30">
        <v>0</v>
      </c>
      <c r="AB56" s="27">
        <f t="shared" si="63"/>
        <v>42.98</v>
      </c>
      <c r="AC56" s="26">
        <f t="shared" si="64"/>
        <v>0</v>
      </c>
      <c r="AD56" s="23">
        <f t="shared" si="65"/>
        <v>0</v>
      </c>
      <c r="AE56" s="45">
        <f t="shared" si="66"/>
        <v>42.98</v>
      </c>
      <c r="AF56" s="31">
        <v>30.92</v>
      </c>
      <c r="AG56" s="28"/>
      <c r="AH56" s="28"/>
      <c r="AI56" s="28"/>
      <c r="AJ56" s="29">
        <v>17</v>
      </c>
      <c r="AK56" s="29">
        <v>0</v>
      </c>
      <c r="AL56" s="29">
        <v>0</v>
      </c>
      <c r="AM56" s="29">
        <v>0</v>
      </c>
      <c r="AN56" s="30">
        <v>0</v>
      </c>
      <c r="AO56" s="27">
        <f t="shared" si="67"/>
        <v>30.92</v>
      </c>
      <c r="AP56" s="26">
        <f t="shared" si="68"/>
        <v>17</v>
      </c>
      <c r="AQ56" s="23">
        <f t="shared" si="69"/>
        <v>0</v>
      </c>
      <c r="AR56" s="45">
        <f t="shared" si="70"/>
        <v>47.92</v>
      </c>
      <c r="AS56" s="31">
        <v>39.090000000000003</v>
      </c>
      <c r="AT56" s="28"/>
      <c r="AU56" s="28"/>
      <c r="AV56" s="29">
        <v>1</v>
      </c>
      <c r="AW56" s="29">
        <v>0</v>
      </c>
      <c r="AX56" s="29">
        <v>0</v>
      </c>
      <c r="AY56" s="29">
        <v>0</v>
      </c>
      <c r="AZ56" s="30">
        <v>0</v>
      </c>
      <c r="BA56" s="27">
        <f t="shared" si="71"/>
        <v>39.090000000000003</v>
      </c>
      <c r="BB56" s="26">
        <f t="shared" si="72"/>
        <v>1</v>
      </c>
      <c r="BC56" s="23">
        <f t="shared" si="73"/>
        <v>0</v>
      </c>
      <c r="BD56" s="45">
        <f t="shared" si="74"/>
        <v>40.090000000000003</v>
      </c>
      <c r="BE56" s="27"/>
      <c r="BF56" s="43"/>
      <c r="BG56" s="29"/>
      <c r="BH56" s="29"/>
      <c r="BI56" s="29"/>
      <c r="BJ56" s="29"/>
      <c r="BK56" s="30"/>
      <c r="BL56" s="40">
        <f t="shared" si="75"/>
        <v>0</v>
      </c>
      <c r="BM56" s="37">
        <f t="shared" si="76"/>
        <v>0</v>
      </c>
      <c r="BN56" s="36">
        <f t="shared" si="77"/>
        <v>0</v>
      </c>
      <c r="BO56" s="35">
        <f t="shared" si="78"/>
        <v>0</v>
      </c>
      <c r="BP56" s="31">
        <v>79.48</v>
      </c>
      <c r="BQ56" s="28"/>
      <c r="BR56" s="28"/>
      <c r="BS56" s="28"/>
      <c r="BT56" s="29">
        <v>11</v>
      </c>
      <c r="BU56" s="29">
        <v>0</v>
      </c>
      <c r="BV56" s="29">
        <v>0</v>
      </c>
      <c r="BW56" s="29">
        <v>0</v>
      </c>
      <c r="BX56" s="30">
        <v>0</v>
      </c>
      <c r="BY56" s="27">
        <f t="shared" si="79"/>
        <v>79.48</v>
      </c>
      <c r="BZ56" s="26">
        <f t="shared" si="80"/>
        <v>11</v>
      </c>
      <c r="CA56" s="32">
        <f t="shared" si="81"/>
        <v>0</v>
      </c>
      <c r="CB56" s="72">
        <f t="shared" si="82"/>
        <v>90.48</v>
      </c>
      <c r="CC56" s="31">
        <v>48.79</v>
      </c>
      <c r="CD56" s="28"/>
      <c r="CE56" s="29">
        <v>11</v>
      </c>
      <c r="CF56" s="29">
        <v>0</v>
      </c>
      <c r="CG56" s="29">
        <v>0</v>
      </c>
      <c r="CH56" s="29">
        <v>0</v>
      </c>
      <c r="CI56" s="30">
        <v>0</v>
      </c>
      <c r="CJ56" s="27">
        <f t="shared" si="83"/>
        <v>48.79</v>
      </c>
      <c r="CK56" s="26">
        <f t="shared" si="84"/>
        <v>11</v>
      </c>
      <c r="CL56" s="23">
        <f t="shared" si="85"/>
        <v>0</v>
      </c>
      <c r="CM56" s="45">
        <f t="shared" si="86"/>
        <v>59.79</v>
      </c>
      <c r="CN56" s="1"/>
      <c r="CO56" s="1"/>
      <c r="CP56" s="2"/>
      <c r="CQ56" s="2"/>
      <c r="CR56" s="2"/>
      <c r="CS56" s="2"/>
      <c r="CT56" s="2"/>
      <c r="CU56" s="61"/>
      <c r="CV56" s="13"/>
      <c r="CW56" s="6"/>
      <c r="CX56" s="38"/>
      <c r="CY56" s="1"/>
      <c r="CZ56" s="1"/>
      <c r="DA56" s="2"/>
      <c r="DB56" s="2"/>
      <c r="DC56" s="2"/>
      <c r="DD56" s="2"/>
      <c r="DE56" s="2"/>
      <c r="DF56" s="61"/>
      <c r="DG56" s="13"/>
      <c r="DH56" s="6"/>
      <c r="DI56" s="38"/>
      <c r="DJ56" s="1"/>
      <c r="DK56" s="1"/>
      <c r="DL56" s="2"/>
      <c r="DM56" s="2"/>
      <c r="DN56" s="2"/>
      <c r="DO56" s="2"/>
      <c r="DP56" s="2"/>
      <c r="DQ56" s="61"/>
      <c r="DR56" s="13"/>
      <c r="DS56" s="6"/>
      <c r="DT56" s="38"/>
      <c r="DU56" s="1"/>
      <c r="DV56" s="1"/>
      <c r="DW56" s="2"/>
      <c r="DX56" s="2"/>
      <c r="DY56" s="2"/>
      <c r="DZ56" s="2"/>
      <c r="EA56" s="2"/>
      <c r="EB56" s="61"/>
      <c r="EC56" s="13"/>
      <c r="ED56" s="6"/>
      <c r="EE56" s="38"/>
      <c r="EF56" s="1"/>
      <c r="EG56" s="1"/>
      <c r="EH56" s="2"/>
      <c r="EI56" s="2"/>
      <c r="EJ56" s="2"/>
      <c r="EK56" s="2"/>
      <c r="EL56" s="2"/>
      <c r="EM56" s="61"/>
      <c r="EN56" s="13"/>
      <c r="EO56" s="6"/>
      <c r="EP56" s="38"/>
      <c r="EQ56" s="1"/>
      <c r="ER56" s="1"/>
      <c r="ES56" s="2"/>
      <c r="ET56" s="2"/>
      <c r="EU56" s="2"/>
      <c r="EV56" s="2"/>
      <c r="EW56" s="2"/>
      <c r="EX56" s="61"/>
      <c r="EY56" s="13"/>
      <c r="EZ56" s="6"/>
      <c r="FA56" s="38"/>
      <c r="FB56" s="1"/>
      <c r="FC56" s="1"/>
      <c r="FD56" s="2"/>
      <c r="FE56" s="2"/>
      <c r="FF56" s="2"/>
      <c r="FG56" s="2"/>
      <c r="FH56" s="2"/>
      <c r="FI56" s="61"/>
      <c r="FJ56" s="13"/>
      <c r="FK56" s="6"/>
      <c r="FL56" s="38"/>
      <c r="FM56" s="1"/>
      <c r="FN56" s="1"/>
      <c r="FO56" s="2"/>
      <c r="FP56" s="2"/>
      <c r="FQ56" s="2"/>
      <c r="FR56" s="2"/>
      <c r="FS56" s="2"/>
      <c r="FT56" s="61"/>
      <c r="FU56" s="13"/>
      <c r="FV56" s="6"/>
      <c r="FW56" s="38"/>
      <c r="FX56" s="1"/>
      <c r="FY56" s="1"/>
      <c r="FZ56" s="2"/>
      <c r="GA56" s="2"/>
      <c r="GB56" s="2"/>
      <c r="GC56" s="2"/>
      <c r="GD56" s="2"/>
      <c r="GE56" s="61"/>
      <c r="GF56" s="13"/>
      <c r="GG56" s="6"/>
      <c r="GH56" s="38"/>
      <c r="GI56" s="1"/>
      <c r="GJ56" s="1"/>
      <c r="GK56" s="2"/>
      <c r="GL56" s="2"/>
      <c r="GM56" s="2"/>
      <c r="GN56" s="2"/>
      <c r="GO56" s="2"/>
      <c r="GP56" s="61"/>
      <c r="GQ56" s="13"/>
      <c r="GR56" s="6"/>
      <c r="GS56" s="38"/>
      <c r="GT56" s="1"/>
      <c r="GU56" s="1"/>
      <c r="GV56" s="2"/>
      <c r="GW56" s="2"/>
      <c r="GX56" s="2"/>
      <c r="GY56" s="2"/>
      <c r="GZ56" s="2"/>
      <c r="HA56" s="61"/>
      <c r="HB56" s="13"/>
      <c r="HC56" s="6"/>
      <c r="HD56" s="38"/>
      <c r="HE56" s="1"/>
      <c r="HF56" s="1"/>
      <c r="HG56" s="2"/>
      <c r="HH56" s="2"/>
      <c r="HI56" s="2"/>
      <c r="HJ56" s="2"/>
      <c r="HK56" s="2"/>
      <c r="HL56" s="61"/>
      <c r="HM56" s="13"/>
      <c r="HN56" s="6"/>
      <c r="HO56" s="38"/>
      <c r="HP56" s="1"/>
      <c r="HQ56" s="1"/>
      <c r="HR56" s="2"/>
      <c r="HS56" s="2"/>
      <c r="HT56" s="2"/>
      <c r="HU56" s="2"/>
      <c r="HV56" s="2"/>
      <c r="HW56" s="61"/>
      <c r="HX56" s="13"/>
      <c r="HY56" s="6"/>
      <c r="HZ56" s="38"/>
      <c r="IA56" s="1"/>
      <c r="IB56" s="1"/>
      <c r="IC56" s="2"/>
      <c r="ID56" s="2"/>
      <c r="IE56" s="2"/>
      <c r="IF56" s="2"/>
      <c r="IG56" s="2"/>
      <c r="IH56" s="61"/>
      <c r="II56" s="13"/>
      <c r="IJ56" s="6"/>
      <c r="IK56" s="38"/>
      <c r="IL56" s="79"/>
      <c r="IM56"/>
      <c r="IN56"/>
    </row>
    <row r="57" spans="1:283" s="4" customFormat="1" x14ac:dyDescent="0.25">
      <c r="A57" s="33">
        <v>12</v>
      </c>
      <c r="B57" s="63" t="s">
        <v>137</v>
      </c>
      <c r="C57" s="25"/>
      <c r="D57" s="64"/>
      <c r="E57" s="64" t="s">
        <v>15</v>
      </c>
      <c r="F57" s="65" t="s">
        <v>100</v>
      </c>
      <c r="G57" s="24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4">
        <f>IF(ISNA(VLOOKUP(E57,SortLookup!$A$1:$B$5,2,FALSE))," ",VLOOKUP(E57,SortLookup!$A$1:$B$5,2,FALSE))</f>
        <v>0</v>
      </c>
      <c r="J57" s="22" t="str">
        <f>IF(ISNA(VLOOKUP(F57,SortLookup!$A$7:$B$11,2,FALSE))," ",VLOOKUP(F57,SortLookup!$A$7:$B$11,2,FALSE))</f>
        <v xml:space="preserve"> </v>
      </c>
      <c r="K57" s="58">
        <f t="shared" si="58"/>
        <v>295.44</v>
      </c>
      <c r="L57" s="59">
        <f t="shared" si="59"/>
        <v>225.44</v>
      </c>
      <c r="M57" s="36">
        <f t="shared" si="60"/>
        <v>8</v>
      </c>
      <c r="N57" s="37">
        <f t="shared" si="61"/>
        <v>62</v>
      </c>
      <c r="O57" s="60">
        <f t="shared" si="62"/>
        <v>62</v>
      </c>
      <c r="P57" s="31">
        <v>35.96</v>
      </c>
      <c r="Q57" s="28"/>
      <c r="R57" s="28"/>
      <c r="S57" s="28"/>
      <c r="T57" s="28"/>
      <c r="U57" s="28"/>
      <c r="V57" s="28"/>
      <c r="W57" s="29">
        <v>0</v>
      </c>
      <c r="X57" s="29">
        <v>1</v>
      </c>
      <c r="Y57" s="29">
        <v>0</v>
      </c>
      <c r="Z57" s="29">
        <v>0</v>
      </c>
      <c r="AA57" s="30">
        <v>0</v>
      </c>
      <c r="AB57" s="27">
        <f t="shared" si="63"/>
        <v>35.96</v>
      </c>
      <c r="AC57" s="26">
        <f t="shared" si="64"/>
        <v>0</v>
      </c>
      <c r="AD57" s="23">
        <f t="shared" si="65"/>
        <v>3</v>
      </c>
      <c r="AE57" s="45">
        <f t="shared" si="66"/>
        <v>38.96</v>
      </c>
      <c r="AF57" s="31">
        <v>29.31</v>
      </c>
      <c r="AG57" s="28"/>
      <c r="AH57" s="28"/>
      <c r="AI57" s="28"/>
      <c r="AJ57" s="29">
        <v>31</v>
      </c>
      <c r="AK57" s="29">
        <v>0</v>
      </c>
      <c r="AL57" s="29">
        <v>0</v>
      </c>
      <c r="AM57" s="29">
        <v>0</v>
      </c>
      <c r="AN57" s="30">
        <v>0</v>
      </c>
      <c r="AO57" s="27">
        <f t="shared" si="67"/>
        <v>29.31</v>
      </c>
      <c r="AP57" s="26">
        <f t="shared" si="68"/>
        <v>31</v>
      </c>
      <c r="AQ57" s="23">
        <f t="shared" si="69"/>
        <v>0</v>
      </c>
      <c r="AR57" s="45">
        <f t="shared" si="70"/>
        <v>60.31</v>
      </c>
      <c r="AS57" s="31">
        <v>30.89</v>
      </c>
      <c r="AT57" s="28"/>
      <c r="AU57" s="28"/>
      <c r="AV57" s="29">
        <v>3</v>
      </c>
      <c r="AW57" s="29">
        <v>0</v>
      </c>
      <c r="AX57" s="29">
        <v>0</v>
      </c>
      <c r="AY57" s="29">
        <v>1</v>
      </c>
      <c r="AZ57" s="30">
        <v>0</v>
      </c>
      <c r="BA57" s="27">
        <f t="shared" si="71"/>
        <v>30.89</v>
      </c>
      <c r="BB57" s="26">
        <f t="shared" si="72"/>
        <v>3</v>
      </c>
      <c r="BC57" s="23">
        <f t="shared" si="73"/>
        <v>5</v>
      </c>
      <c r="BD57" s="45">
        <f t="shared" si="74"/>
        <v>38.89</v>
      </c>
      <c r="BE57" s="27"/>
      <c r="BF57" s="43"/>
      <c r="BG57" s="29"/>
      <c r="BH57" s="29"/>
      <c r="BI57" s="29"/>
      <c r="BJ57" s="29"/>
      <c r="BK57" s="30"/>
      <c r="BL57" s="40">
        <f t="shared" si="75"/>
        <v>0</v>
      </c>
      <c r="BM57" s="37">
        <f t="shared" si="76"/>
        <v>0</v>
      </c>
      <c r="BN57" s="36">
        <f t="shared" si="77"/>
        <v>0</v>
      </c>
      <c r="BO57" s="35">
        <f t="shared" si="78"/>
        <v>0</v>
      </c>
      <c r="BP57" s="31">
        <v>76.03</v>
      </c>
      <c r="BQ57" s="28"/>
      <c r="BR57" s="28"/>
      <c r="BS57" s="28"/>
      <c r="BT57" s="29">
        <v>19</v>
      </c>
      <c r="BU57" s="29">
        <v>0</v>
      </c>
      <c r="BV57" s="29">
        <v>0</v>
      </c>
      <c r="BW57" s="29">
        <v>0</v>
      </c>
      <c r="BX57" s="30">
        <v>0</v>
      </c>
      <c r="BY57" s="27">
        <f t="shared" si="79"/>
        <v>76.03</v>
      </c>
      <c r="BZ57" s="26">
        <f t="shared" si="80"/>
        <v>19</v>
      </c>
      <c r="CA57" s="32">
        <f t="shared" si="81"/>
        <v>0</v>
      </c>
      <c r="CB57" s="72">
        <f t="shared" si="82"/>
        <v>95.03</v>
      </c>
      <c r="CC57" s="31">
        <v>53.25</v>
      </c>
      <c r="CD57" s="28"/>
      <c r="CE57" s="29">
        <v>9</v>
      </c>
      <c r="CF57" s="29">
        <v>0</v>
      </c>
      <c r="CG57" s="29">
        <v>0</v>
      </c>
      <c r="CH57" s="29">
        <v>0</v>
      </c>
      <c r="CI57" s="30">
        <v>0</v>
      </c>
      <c r="CJ57" s="27">
        <f t="shared" si="83"/>
        <v>53.25</v>
      </c>
      <c r="CK57" s="26">
        <f t="shared" si="84"/>
        <v>9</v>
      </c>
      <c r="CL57" s="23">
        <f t="shared" si="85"/>
        <v>0</v>
      </c>
      <c r="CM57" s="45">
        <f t="shared" si="86"/>
        <v>62.25</v>
      </c>
      <c r="CN57"/>
      <c r="CO57"/>
      <c r="CP57"/>
      <c r="CQ57"/>
      <c r="CR57"/>
      <c r="CS57"/>
      <c r="CT57"/>
      <c r="CW57"/>
      <c r="CZ57"/>
      <c r="DA57"/>
      <c r="DB57"/>
      <c r="DC57"/>
      <c r="DD57"/>
      <c r="DE57"/>
      <c r="DH57"/>
      <c r="DK57"/>
      <c r="DL57"/>
      <c r="DM57"/>
      <c r="DN57"/>
      <c r="DO57"/>
      <c r="DP57"/>
      <c r="DS57"/>
      <c r="DV57"/>
      <c r="DW57"/>
      <c r="DX57"/>
      <c r="DY57"/>
      <c r="DZ57"/>
      <c r="EA57"/>
      <c r="ED57"/>
      <c r="EG57"/>
      <c r="EH57"/>
      <c r="EI57"/>
      <c r="EJ57"/>
      <c r="EK57"/>
      <c r="EL57"/>
      <c r="EO57"/>
      <c r="ER57"/>
      <c r="ES57"/>
      <c r="ET57"/>
      <c r="EU57"/>
      <c r="EV57"/>
      <c r="EW57"/>
      <c r="EZ57"/>
      <c r="FC57"/>
      <c r="FD57"/>
      <c r="FE57"/>
      <c r="FF57"/>
      <c r="FG57"/>
      <c r="FH57"/>
      <c r="FK57"/>
      <c r="FN57"/>
      <c r="FO57"/>
      <c r="FP57"/>
      <c r="FQ57"/>
      <c r="FR57"/>
      <c r="FS57"/>
      <c r="FV57"/>
      <c r="FY57"/>
      <c r="FZ57"/>
      <c r="GA57"/>
      <c r="GB57"/>
      <c r="GC57"/>
      <c r="GD57"/>
      <c r="GG57"/>
      <c r="GJ57"/>
      <c r="GK57"/>
      <c r="GL57"/>
      <c r="GM57"/>
      <c r="GN57"/>
      <c r="GO57"/>
      <c r="GR57"/>
      <c r="GU57"/>
      <c r="GV57"/>
      <c r="GW57"/>
      <c r="GX57"/>
      <c r="GY57"/>
      <c r="GZ57"/>
      <c r="HC57"/>
      <c r="HF57"/>
      <c r="HG57"/>
      <c r="HH57"/>
      <c r="HI57"/>
      <c r="HJ57"/>
      <c r="HK57"/>
      <c r="HN57"/>
      <c r="HQ57"/>
      <c r="HR57"/>
      <c r="HS57"/>
      <c r="HT57"/>
      <c r="HU57"/>
      <c r="HV57"/>
      <c r="HY57"/>
      <c r="IB57"/>
      <c r="IC57"/>
      <c r="ID57"/>
      <c r="IE57"/>
      <c r="IF57"/>
      <c r="IG57"/>
      <c r="IJ57"/>
      <c r="IK57"/>
      <c r="IL57" s="79"/>
    </row>
    <row r="58" spans="1:283" s="76" customFormat="1" x14ac:dyDescent="0.25">
      <c r="A58" s="33">
        <v>13</v>
      </c>
      <c r="B58" s="63" t="s">
        <v>168</v>
      </c>
      <c r="C58" s="25"/>
      <c r="D58" s="64"/>
      <c r="E58" s="64" t="s">
        <v>15</v>
      </c>
      <c r="F58" s="65" t="s">
        <v>22</v>
      </c>
      <c r="G58" s="24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4">
        <f>IF(ISNA(VLOOKUP(E58,SortLookup!$A$1:$B$5,2,FALSE))," ",VLOOKUP(E58,SortLookup!$A$1:$B$5,2,FALSE))</f>
        <v>0</v>
      </c>
      <c r="J58" s="22">
        <f>IF(ISNA(VLOOKUP(F58,SortLookup!$A$7:$B$11,2,FALSE))," ",VLOOKUP(F58,SortLookup!$A$7:$B$11,2,FALSE))</f>
        <v>3</v>
      </c>
      <c r="K58" s="58">
        <f t="shared" si="58"/>
        <v>296.47000000000003</v>
      </c>
      <c r="L58" s="59">
        <f t="shared" si="59"/>
        <v>234.47</v>
      </c>
      <c r="M58" s="36">
        <f t="shared" si="60"/>
        <v>15</v>
      </c>
      <c r="N58" s="37">
        <f t="shared" si="61"/>
        <v>47</v>
      </c>
      <c r="O58" s="60">
        <f t="shared" si="62"/>
        <v>47</v>
      </c>
      <c r="P58" s="31">
        <v>38.270000000000003</v>
      </c>
      <c r="Q58" s="28"/>
      <c r="R58" s="28"/>
      <c r="S58" s="28"/>
      <c r="T58" s="28"/>
      <c r="U58" s="28"/>
      <c r="V58" s="28"/>
      <c r="W58" s="29">
        <v>5</v>
      </c>
      <c r="X58" s="29">
        <v>0</v>
      </c>
      <c r="Y58" s="29">
        <v>0</v>
      </c>
      <c r="Z58" s="29">
        <v>0</v>
      </c>
      <c r="AA58" s="30">
        <v>0</v>
      </c>
      <c r="AB58" s="27">
        <f t="shared" si="63"/>
        <v>38.270000000000003</v>
      </c>
      <c r="AC58" s="26">
        <f t="shared" si="64"/>
        <v>5</v>
      </c>
      <c r="AD58" s="23">
        <f t="shared" si="65"/>
        <v>0</v>
      </c>
      <c r="AE58" s="45">
        <f t="shared" si="66"/>
        <v>43.27</v>
      </c>
      <c r="AF58" s="31">
        <v>32.24</v>
      </c>
      <c r="AG58" s="28"/>
      <c r="AH58" s="28"/>
      <c r="AI58" s="28"/>
      <c r="AJ58" s="29">
        <v>18</v>
      </c>
      <c r="AK58" s="29">
        <v>0</v>
      </c>
      <c r="AL58" s="29">
        <v>0</v>
      </c>
      <c r="AM58" s="29">
        <v>0</v>
      </c>
      <c r="AN58" s="30">
        <v>0</v>
      </c>
      <c r="AO58" s="27">
        <f t="shared" si="67"/>
        <v>32.24</v>
      </c>
      <c r="AP58" s="26">
        <f t="shared" si="68"/>
        <v>18</v>
      </c>
      <c r="AQ58" s="23">
        <f t="shared" si="69"/>
        <v>0</v>
      </c>
      <c r="AR58" s="45">
        <f t="shared" si="70"/>
        <v>50.24</v>
      </c>
      <c r="AS58" s="31">
        <v>42.74</v>
      </c>
      <c r="AT58" s="28"/>
      <c r="AU58" s="28"/>
      <c r="AV58" s="29">
        <v>7</v>
      </c>
      <c r="AW58" s="29">
        <v>0</v>
      </c>
      <c r="AX58" s="29">
        <v>0</v>
      </c>
      <c r="AY58" s="29">
        <v>3</v>
      </c>
      <c r="AZ58" s="30">
        <v>0</v>
      </c>
      <c r="BA58" s="27">
        <f t="shared" si="71"/>
        <v>42.74</v>
      </c>
      <c r="BB58" s="26">
        <f t="shared" si="72"/>
        <v>7</v>
      </c>
      <c r="BC58" s="23">
        <f t="shared" si="73"/>
        <v>15</v>
      </c>
      <c r="BD58" s="45">
        <f t="shared" si="74"/>
        <v>64.739999999999995</v>
      </c>
      <c r="BE58" s="27"/>
      <c r="BF58" s="43"/>
      <c r="BG58" s="29"/>
      <c r="BH58" s="29"/>
      <c r="BI58" s="29"/>
      <c r="BJ58" s="29"/>
      <c r="BK58" s="30"/>
      <c r="BL58" s="40">
        <f t="shared" si="75"/>
        <v>0</v>
      </c>
      <c r="BM58" s="37">
        <f t="shared" si="76"/>
        <v>0</v>
      </c>
      <c r="BN58" s="36">
        <f t="shared" si="77"/>
        <v>0</v>
      </c>
      <c r="BO58" s="35">
        <f t="shared" si="78"/>
        <v>0</v>
      </c>
      <c r="BP58" s="31">
        <v>66.86</v>
      </c>
      <c r="BQ58" s="28"/>
      <c r="BR58" s="28"/>
      <c r="BS58" s="28"/>
      <c r="BT58" s="29">
        <v>5</v>
      </c>
      <c r="BU58" s="29">
        <v>0</v>
      </c>
      <c r="BV58" s="29">
        <v>0</v>
      </c>
      <c r="BW58" s="29">
        <v>0</v>
      </c>
      <c r="BX58" s="30">
        <v>0</v>
      </c>
      <c r="BY58" s="27">
        <f t="shared" si="79"/>
        <v>66.86</v>
      </c>
      <c r="BZ58" s="26">
        <f t="shared" si="80"/>
        <v>5</v>
      </c>
      <c r="CA58" s="32">
        <f t="shared" si="81"/>
        <v>0</v>
      </c>
      <c r="CB58" s="72">
        <f t="shared" si="82"/>
        <v>71.86</v>
      </c>
      <c r="CC58" s="31">
        <v>54.36</v>
      </c>
      <c r="CD58" s="28"/>
      <c r="CE58" s="29">
        <v>12</v>
      </c>
      <c r="CF58" s="29">
        <v>0</v>
      </c>
      <c r="CG58" s="29">
        <v>0</v>
      </c>
      <c r="CH58" s="29">
        <v>0</v>
      </c>
      <c r="CI58" s="30">
        <v>0</v>
      </c>
      <c r="CJ58" s="27">
        <f t="shared" si="83"/>
        <v>54.36</v>
      </c>
      <c r="CK58" s="26">
        <f t="shared" si="84"/>
        <v>12</v>
      </c>
      <c r="CL58" s="23">
        <f t="shared" si="85"/>
        <v>0</v>
      </c>
      <c r="CM58" s="45">
        <f t="shared" si="86"/>
        <v>66.36</v>
      </c>
      <c r="IL58" s="79"/>
      <c r="IM58"/>
      <c r="IN58"/>
      <c r="IO58" s="4"/>
      <c r="IP58" s="4"/>
      <c r="IQ58"/>
      <c r="IR58"/>
    </row>
    <row r="59" spans="1:283" s="4" customFormat="1" x14ac:dyDescent="0.25">
      <c r="A59" s="33">
        <v>14</v>
      </c>
      <c r="B59" s="82" t="s">
        <v>178</v>
      </c>
      <c r="C59" s="83"/>
      <c r="D59" s="84"/>
      <c r="E59" s="84" t="s">
        <v>15</v>
      </c>
      <c r="F59" s="85" t="s">
        <v>100</v>
      </c>
      <c r="G59" s="86" t="str">
        <f>IF(AND(OR($G$2="Y",$H$2="Y"),I59&lt;5,J59&lt;5),IF(AND(I59=#REF!,J59=#REF!),#REF!+1,1),"")</f>
        <v/>
      </c>
      <c r="H59" s="87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88">
        <f>IF(ISNA(VLOOKUP(E59,SortLookup!$A$1:$B$5,2,FALSE))," ",VLOOKUP(E59,SortLookup!$A$1:$B$5,2,FALSE))</f>
        <v>0</v>
      </c>
      <c r="J59" s="89" t="str">
        <f>IF(ISNA(VLOOKUP(F59,SortLookup!$A$7:$B$11,2,FALSE))," ",VLOOKUP(F59,SortLookup!$A$7:$B$11,2,FALSE))</f>
        <v xml:space="preserve"> </v>
      </c>
      <c r="K59" s="58">
        <f t="shared" si="58"/>
        <v>298.77</v>
      </c>
      <c r="L59" s="59">
        <f t="shared" si="59"/>
        <v>257.77</v>
      </c>
      <c r="M59" s="36">
        <f t="shared" si="60"/>
        <v>0</v>
      </c>
      <c r="N59" s="37">
        <f t="shared" si="61"/>
        <v>41</v>
      </c>
      <c r="O59" s="60">
        <f t="shared" si="62"/>
        <v>41</v>
      </c>
      <c r="P59" s="90">
        <v>52.59</v>
      </c>
      <c r="Q59" s="91"/>
      <c r="R59" s="91"/>
      <c r="S59" s="91"/>
      <c r="T59" s="91"/>
      <c r="U59" s="91"/>
      <c r="V59" s="91"/>
      <c r="W59" s="92">
        <v>0</v>
      </c>
      <c r="X59" s="92">
        <v>0</v>
      </c>
      <c r="Y59" s="92">
        <v>0</v>
      </c>
      <c r="Z59" s="92">
        <v>0</v>
      </c>
      <c r="AA59" s="93">
        <v>0</v>
      </c>
      <c r="AB59" s="40">
        <f t="shared" si="63"/>
        <v>52.59</v>
      </c>
      <c r="AC59" s="37">
        <f t="shared" si="64"/>
        <v>0</v>
      </c>
      <c r="AD59" s="36">
        <f t="shared" si="65"/>
        <v>0</v>
      </c>
      <c r="AE59" s="94">
        <f t="shared" si="66"/>
        <v>52.59</v>
      </c>
      <c r="AF59" s="90">
        <v>22.62</v>
      </c>
      <c r="AG59" s="91"/>
      <c r="AH59" s="91"/>
      <c r="AI59" s="91"/>
      <c r="AJ59" s="92">
        <v>16</v>
      </c>
      <c r="AK59" s="92">
        <v>0</v>
      </c>
      <c r="AL59" s="92">
        <v>0</v>
      </c>
      <c r="AM59" s="92">
        <v>0</v>
      </c>
      <c r="AN59" s="93">
        <v>0</v>
      </c>
      <c r="AO59" s="40">
        <f t="shared" si="67"/>
        <v>22.62</v>
      </c>
      <c r="AP59" s="37">
        <f t="shared" si="68"/>
        <v>16</v>
      </c>
      <c r="AQ59" s="36">
        <f t="shared" si="69"/>
        <v>0</v>
      </c>
      <c r="AR59" s="94">
        <f t="shared" si="70"/>
        <v>38.619999999999997</v>
      </c>
      <c r="AS59" s="90">
        <v>51.34</v>
      </c>
      <c r="AT59" s="91"/>
      <c r="AU59" s="91"/>
      <c r="AV59" s="92">
        <v>4</v>
      </c>
      <c r="AW59" s="92">
        <v>0</v>
      </c>
      <c r="AX59" s="92">
        <v>0</v>
      </c>
      <c r="AY59" s="29">
        <v>0</v>
      </c>
      <c r="AZ59" s="30">
        <v>0</v>
      </c>
      <c r="BA59" s="27">
        <f t="shared" si="71"/>
        <v>51.34</v>
      </c>
      <c r="BB59" s="26">
        <f t="shared" si="72"/>
        <v>4</v>
      </c>
      <c r="BC59" s="23">
        <f t="shared" si="73"/>
        <v>0</v>
      </c>
      <c r="BD59" s="45">
        <f t="shared" si="74"/>
        <v>55.34</v>
      </c>
      <c r="BE59" s="27"/>
      <c r="BF59" s="43"/>
      <c r="BG59" s="29"/>
      <c r="BH59" s="29"/>
      <c r="BI59" s="29"/>
      <c r="BJ59" s="29"/>
      <c r="BK59" s="30"/>
      <c r="BL59" s="40">
        <f t="shared" si="75"/>
        <v>0</v>
      </c>
      <c r="BM59" s="37">
        <f t="shared" si="76"/>
        <v>0</v>
      </c>
      <c r="BN59" s="36">
        <f t="shared" si="77"/>
        <v>0</v>
      </c>
      <c r="BO59" s="35">
        <f t="shared" si="78"/>
        <v>0</v>
      </c>
      <c r="BP59" s="31">
        <v>72.58</v>
      </c>
      <c r="BQ59" s="28"/>
      <c r="BR59" s="28"/>
      <c r="BS59" s="28"/>
      <c r="BT59" s="29">
        <v>9</v>
      </c>
      <c r="BU59" s="29">
        <v>0</v>
      </c>
      <c r="BV59" s="29">
        <v>0</v>
      </c>
      <c r="BW59" s="29">
        <v>0</v>
      </c>
      <c r="BX59" s="30">
        <v>0</v>
      </c>
      <c r="BY59" s="27">
        <f t="shared" si="79"/>
        <v>72.58</v>
      </c>
      <c r="BZ59" s="26">
        <f t="shared" si="80"/>
        <v>9</v>
      </c>
      <c r="CA59" s="32">
        <f t="shared" si="81"/>
        <v>0</v>
      </c>
      <c r="CB59" s="72">
        <f t="shared" si="82"/>
        <v>81.58</v>
      </c>
      <c r="CC59" s="31">
        <v>58.64</v>
      </c>
      <c r="CD59" s="28"/>
      <c r="CE59" s="29">
        <v>12</v>
      </c>
      <c r="CF59" s="29">
        <v>0</v>
      </c>
      <c r="CG59" s="29">
        <v>0</v>
      </c>
      <c r="CH59" s="29">
        <v>0</v>
      </c>
      <c r="CI59" s="30">
        <v>0</v>
      </c>
      <c r="CJ59" s="27">
        <f t="shared" si="83"/>
        <v>58.64</v>
      </c>
      <c r="CK59" s="26">
        <f t="shared" si="84"/>
        <v>12</v>
      </c>
      <c r="CL59" s="23">
        <f t="shared" si="85"/>
        <v>0</v>
      </c>
      <c r="CM59" s="45">
        <f t="shared" si="86"/>
        <v>70.64</v>
      </c>
      <c r="CN59" s="1"/>
      <c r="CO59" s="1"/>
      <c r="CP59" s="2"/>
      <c r="CQ59" s="2"/>
      <c r="CR59" s="2"/>
      <c r="CS59" s="2"/>
      <c r="CT59" s="2"/>
      <c r="CU59" s="61"/>
      <c r="CV59" s="13"/>
      <c r="CW59" s="6"/>
      <c r="CX59" s="38"/>
      <c r="CY59" s="1"/>
      <c r="CZ59" s="1"/>
      <c r="DA59" s="2"/>
      <c r="DB59" s="2"/>
      <c r="DC59" s="2"/>
      <c r="DD59" s="2"/>
      <c r="DE59" s="2"/>
      <c r="DF59" s="61"/>
      <c r="DG59" s="13"/>
      <c r="DH59" s="6"/>
      <c r="DI59" s="38"/>
      <c r="DJ59" s="1"/>
      <c r="DK59" s="1"/>
      <c r="DL59" s="2"/>
      <c r="DM59" s="2"/>
      <c r="DN59" s="2"/>
      <c r="DO59" s="2"/>
      <c r="DP59" s="2"/>
      <c r="DQ59" s="61"/>
      <c r="DR59" s="13"/>
      <c r="DS59" s="6"/>
      <c r="DT59" s="38"/>
      <c r="DU59" s="1"/>
      <c r="DV59" s="1"/>
      <c r="DW59" s="2"/>
      <c r="DX59" s="2"/>
      <c r="DY59" s="2"/>
      <c r="DZ59" s="2"/>
      <c r="EA59" s="2"/>
      <c r="EB59" s="61"/>
      <c r="EC59" s="13"/>
      <c r="ED59" s="6"/>
      <c r="EE59" s="38"/>
      <c r="EF59" s="1"/>
      <c r="EG59" s="1"/>
      <c r="EH59" s="2"/>
      <c r="EI59" s="2"/>
      <c r="EJ59" s="2"/>
      <c r="EK59" s="2"/>
      <c r="EL59" s="2"/>
      <c r="EM59" s="61"/>
      <c r="EN59" s="13"/>
      <c r="EO59" s="6"/>
      <c r="EP59" s="38"/>
      <c r="EQ59" s="1"/>
      <c r="ER59" s="1"/>
      <c r="ES59" s="2"/>
      <c r="ET59" s="2"/>
      <c r="EU59" s="2"/>
      <c r="EV59" s="2"/>
      <c r="EW59" s="2"/>
      <c r="EX59" s="61"/>
      <c r="EY59" s="13"/>
      <c r="EZ59" s="6"/>
      <c r="FA59" s="38"/>
      <c r="FB59" s="1"/>
      <c r="FC59" s="1"/>
      <c r="FD59" s="2"/>
      <c r="FE59" s="2"/>
      <c r="FF59" s="2"/>
      <c r="FG59" s="2"/>
      <c r="FH59" s="2"/>
      <c r="FI59" s="61"/>
      <c r="FJ59" s="13"/>
      <c r="FK59" s="6"/>
      <c r="FL59" s="38"/>
      <c r="FM59" s="1"/>
      <c r="FN59" s="1"/>
      <c r="FO59" s="2"/>
      <c r="FP59" s="2"/>
      <c r="FQ59" s="2"/>
      <c r="FR59" s="2"/>
      <c r="FS59" s="2"/>
      <c r="FT59" s="61"/>
      <c r="FU59" s="13"/>
      <c r="FV59" s="6"/>
      <c r="FW59" s="38"/>
      <c r="FX59" s="1"/>
      <c r="FY59" s="1"/>
      <c r="FZ59" s="2"/>
      <c r="GA59" s="2"/>
      <c r="GB59" s="2"/>
      <c r="GC59" s="2"/>
      <c r="GD59" s="2"/>
      <c r="GE59" s="61"/>
      <c r="GF59" s="13"/>
      <c r="GG59" s="6"/>
      <c r="GH59" s="38"/>
      <c r="GI59" s="1"/>
      <c r="GJ59" s="1"/>
      <c r="GK59" s="2"/>
      <c r="GL59" s="2"/>
      <c r="GM59" s="2"/>
      <c r="GN59" s="2"/>
      <c r="GO59" s="2"/>
      <c r="GP59" s="61"/>
      <c r="GQ59" s="13"/>
      <c r="GR59" s="6"/>
      <c r="GS59" s="38"/>
      <c r="GT59" s="1"/>
      <c r="GU59" s="1"/>
      <c r="GV59" s="2"/>
      <c r="GW59" s="2"/>
      <c r="GX59" s="2"/>
      <c r="GY59" s="2"/>
      <c r="GZ59" s="2"/>
      <c r="HA59" s="61"/>
      <c r="HB59" s="13"/>
      <c r="HC59" s="6"/>
      <c r="HD59" s="38"/>
      <c r="HE59" s="1"/>
      <c r="HF59" s="1"/>
      <c r="HG59" s="2"/>
      <c r="HH59" s="2"/>
      <c r="HI59" s="2"/>
      <c r="HJ59" s="2"/>
      <c r="HK59" s="2"/>
      <c r="HL59" s="61"/>
      <c r="HM59" s="13"/>
      <c r="HN59" s="6"/>
      <c r="HO59" s="38"/>
      <c r="HP59" s="1"/>
      <c r="HQ59" s="1"/>
      <c r="HR59" s="2"/>
      <c r="HS59" s="2"/>
      <c r="HT59" s="2"/>
      <c r="HU59" s="2"/>
      <c r="HV59" s="2"/>
      <c r="HW59" s="61"/>
      <c r="HX59" s="13"/>
      <c r="HY59" s="6"/>
      <c r="HZ59" s="38"/>
      <c r="IA59" s="1"/>
      <c r="IB59" s="1"/>
      <c r="IC59" s="2"/>
      <c r="ID59" s="2"/>
      <c r="IE59" s="2"/>
      <c r="IF59" s="2"/>
      <c r="IG59" s="2"/>
      <c r="IH59" s="61"/>
      <c r="II59" s="13"/>
      <c r="IJ59" s="6"/>
      <c r="IK59" s="38"/>
      <c r="IL59" s="79"/>
      <c r="IM59"/>
      <c r="IN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</row>
    <row r="60" spans="1:283" s="4" customFormat="1" x14ac:dyDescent="0.25">
      <c r="A60" s="33">
        <v>15</v>
      </c>
      <c r="B60" s="63" t="s">
        <v>154</v>
      </c>
      <c r="C60" s="25"/>
      <c r="D60" s="64"/>
      <c r="E60" s="64" t="s">
        <v>15</v>
      </c>
      <c r="F60" s="65" t="s">
        <v>100</v>
      </c>
      <c r="G60" s="24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4">
        <f>IF(ISNA(VLOOKUP(E60,SortLookup!$A$1:$B$5,2,FALSE))," ",VLOOKUP(E60,SortLookup!$A$1:$B$5,2,FALSE))</f>
        <v>0</v>
      </c>
      <c r="J60" s="22" t="str">
        <f>IF(ISNA(VLOOKUP(F60,SortLookup!$A$7:$B$11,2,FALSE))," ",VLOOKUP(F60,SortLookup!$A$7:$B$11,2,FALSE))</f>
        <v xml:space="preserve"> </v>
      </c>
      <c r="K60" s="58">
        <f t="shared" si="58"/>
        <v>307.88</v>
      </c>
      <c r="L60" s="59">
        <f t="shared" si="59"/>
        <v>252.88</v>
      </c>
      <c r="M60" s="36">
        <f t="shared" si="60"/>
        <v>3</v>
      </c>
      <c r="N60" s="37">
        <f t="shared" si="61"/>
        <v>52</v>
      </c>
      <c r="O60" s="60">
        <f t="shared" si="62"/>
        <v>52</v>
      </c>
      <c r="P60" s="31">
        <v>44.44</v>
      </c>
      <c r="Q60" s="28"/>
      <c r="R60" s="28"/>
      <c r="S60" s="28"/>
      <c r="T60" s="28"/>
      <c r="U60" s="28"/>
      <c r="V60" s="28"/>
      <c r="W60" s="29">
        <v>1</v>
      </c>
      <c r="X60" s="29">
        <v>0</v>
      </c>
      <c r="Y60" s="29">
        <v>0</v>
      </c>
      <c r="Z60" s="29">
        <v>0</v>
      </c>
      <c r="AA60" s="30">
        <v>0</v>
      </c>
      <c r="AB60" s="27">
        <f t="shared" si="63"/>
        <v>44.44</v>
      </c>
      <c r="AC60" s="26">
        <f t="shared" si="64"/>
        <v>1</v>
      </c>
      <c r="AD60" s="23">
        <f t="shared" si="65"/>
        <v>0</v>
      </c>
      <c r="AE60" s="45">
        <f t="shared" si="66"/>
        <v>45.44</v>
      </c>
      <c r="AF60" s="31">
        <v>37.869999999999997</v>
      </c>
      <c r="AG60" s="28"/>
      <c r="AH60" s="28"/>
      <c r="AI60" s="28"/>
      <c r="AJ60" s="29">
        <v>18</v>
      </c>
      <c r="AK60" s="29">
        <v>0</v>
      </c>
      <c r="AL60" s="29">
        <v>0</v>
      </c>
      <c r="AM60" s="29">
        <v>0</v>
      </c>
      <c r="AN60" s="30">
        <v>0</v>
      </c>
      <c r="AO60" s="27">
        <f t="shared" si="67"/>
        <v>37.869999999999997</v>
      </c>
      <c r="AP60" s="26">
        <f t="shared" si="68"/>
        <v>18</v>
      </c>
      <c r="AQ60" s="23">
        <f t="shared" si="69"/>
        <v>0</v>
      </c>
      <c r="AR60" s="45">
        <f t="shared" si="70"/>
        <v>55.87</v>
      </c>
      <c r="AS60" s="31">
        <v>38.33</v>
      </c>
      <c r="AT60" s="28"/>
      <c r="AU60" s="28"/>
      <c r="AV60" s="29">
        <v>6</v>
      </c>
      <c r="AW60" s="29">
        <v>0</v>
      </c>
      <c r="AX60" s="29">
        <v>0</v>
      </c>
      <c r="AY60" s="29">
        <v>0</v>
      </c>
      <c r="AZ60" s="30">
        <v>0</v>
      </c>
      <c r="BA60" s="27">
        <f t="shared" si="71"/>
        <v>38.33</v>
      </c>
      <c r="BB60" s="26">
        <f t="shared" si="72"/>
        <v>6</v>
      </c>
      <c r="BC60" s="23">
        <f t="shared" si="73"/>
        <v>0</v>
      </c>
      <c r="BD60" s="45">
        <f t="shared" si="74"/>
        <v>44.33</v>
      </c>
      <c r="BE60" s="27"/>
      <c r="BF60" s="43"/>
      <c r="BG60" s="29"/>
      <c r="BH60" s="29"/>
      <c r="BI60" s="29"/>
      <c r="BJ60" s="29"/>
      <c r="BK60" s="30"/>
      <c r="BL60" s="40">
        <f t="shared" si="75"/>
        <v>0</v>
      </c>
      <c r="BM60" s="37">
        <f t="shared" si="76"/>
        <v>0</v>
      </c>
      <c r="BN60" s="36">
        <f t="shared" si="77"/>
        <v>0</v>
      </c>
      <c r="BO60" s="35">
        <f t="shared" si="78"/>
        <v>0</v>
      </c>
      <c r="BP60" s="31">
        <v>66.680000000000007</v>
      </c>
      <c r="BQ60" s="28"/>
      <c r="BR60" s="28"/>
      <c r="BS60" s="28"/>
      <c r="BT60" s="29">
        <v>7</v>
      </c>
      <c r="BU60" s="29">
        <v>0</v>
      </c>
      <c r="BV60" s="29">
        <v>0</v>
      </c>
      <c r="BW60" s="29">
        <v>0</v>
      </c>
      <c r="BX60" s="30">
        <v>0</v>
      </c>
      <c r="BY60" s="27">
        <f t="shared" si="79"/>
        <v>66.680000000000007</v>
      </c>
      <c r="BZ60" s="26">
        <f t="shared" si="80"/>
        <v>7</v>
      </c>
      <c r="CA60" s="32">
        <f t="shared" si="81"/>
        <v>0</v>
      </c>
      <c r="CB60" s="72">
        <f t="shared" si="82"/>
        <v>73.680000000000007</v>
      </c>
      <c r="CC60" s="31">
        <v>65.56</v>
      </c>
      <c r="CD60" s="28"/>
      <c r="CE60" s="29">
        <v>20</v>
      </c>
      <c r="CF60" s="29">
        <v>1</v>
      </c>
      <c r="CG60" s="29">
        <v>0</v>
      </c>
      <c r="CH60" s="29">
        <v>0</v>
      </c>
      <c r="CI60" s="30">
        <v>0</v>
      </c>
      <c r="CJ60" s="27">
        <f t="shared" si="83"/>
        <v>65.56</v>
      </c>
      <c r="CK60" s="26">
        <f t="shared" si="84"/>
        <v>20</v>
      </c>
      <c r="CL60" s="23">
        <f t="shared" si="85"/>
        <v>3</v>
      </c>
      <c r="CM60" s="45">
        <f t="shared" si="86"/>
        <v>88.56</v>
      </c>
      <c r="IL60" s="79"/>
      <c r="IM60"/>
      <c r="IN60"/>
      <c r="IO60"/>
      <c r="IP60"/>
    </row>
    <row r="61" spans="1:283" s="4" customFormat="1" x14ac:dyDescent="0.25">
      <c r="A61" s="33">
        <v>16</v>
      </c>
      <c r="B61" s="63" t="s">
        <v>129</v>
      </c>
      <c r="C61" s="25"/>
      <c r="D61" s="64"/>
      <c r="E61" s="64" t="s">
        <v>15</v>
      </c>
      <c r="F61" s="65" t="s">
        <v>21</v>
      </c>
      <c r="G61" s="24" t="str">
        <f>IF(AND(OR($G$2="Y",$H$2="Y"),I61&lt;5,J61&lt;5),IF(AND(I61=#REF!,J61=#REF!),#REF!+1,1),"")</f>
        <v/>
      </c>
      <c r="H61" s="21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4">
        <f>IF(ISNA(VLOOKUP(E61,SortLookup!$A$1:$B$5,2,FALSE))," ",VLOOKUP(E61,SortLookup!$A$1:$B$5,2,FALSE))</f>
        <v>0</v>
      </c>
      <c r="J61" s="22">
        <f>IF(ISNA(VLOOKUP(F61,SortLookup!$A$7:$B$11,2,FALSE))," ",VLOOKUP(F61,SortLookup!$A$7:$B$11,2,FALSE))</f>
        <v>2</v>
      </c>
      <c r="K61" s="58">
        <f t="shared" si="58"/>
        <v>309</v>
      </c>
      <c r="L61" s="59">
        <f t="shared" si="59"/>
        <v>265</v>
      </c>
      <c r="M61" s="36">
        <f t="shared" si="60"/>
        <v>5</v>
      </c>
      <c r="N61" s="37">
        <f t="shared" si="61"/>
        <v>39</v>
      </c>
      <c r="O61" s="60">
        <f t="shared" si="62"/>
        <v>39</v>
      </c>
      <c r="P61" s="31">
        <v>80.510000000000005</v>
      </c>
      <c r="Q61" s="28"/>
      <c r="R61" s="28"/>
      <c r="S61" s="28"/>
      <c r="T61" s="28"/>
      <c r="U61" s="28"/>
      <c r="V61" s="28"/>
      <c r="W61" s="29">
        <v>5</v>
      </c>
      <c r="X61" s="29">
        <v>0</v>
      </c>
      <c r="Y61" s="29">
        <v>0</v>
      </c>
      <c r="Z61" s="29">
        <v>0</v>
      </c>
      <c r="AA61" s="30">
        <v>0</v>
      </c>
      <c r="AB61" s="27">
        <f t="shared" si="63"/>
        <v>80.510000000000005</v>
      </c>
      <c r="AC61" s="26">
        <f t="shared" si="64"/>
        <v>5</v>
      </c>
      <c r="AD61" s="23">
        <f t="shared" si="65"/>
        <v>0</v>
      </c>
      <c r="AE61" s="45">
        <f t="shared" si="66"/>
        <v>85.51</v>
      </c>
      <c r="AF61" s="31">
        <v>28.41</v>
      </c>
      <c r="AG61" s="28"/>
      <c r="AH61" s="28"/>
      <c r="AI61" s="28"/>
      <c r="AJ61" s="29">
        <v>7</v>
      </c>
      <c r="AK61" s="29">
        <v>0</v>
      </c>
      <c r="AL61" s="29">
        <v>0</v>
      </c>
      <c r="AM61" s="29">
        <v>0</v>
      </c>
      <c r="AN61" s="30">
        <v>0</v>
      </c>
      <c r="AO61" s="27">
        <f t="shared" si="67"/>
        <v>28.41</v>
      </c>
      <c r="AP61" s="26">
        <f t="shared" si="68"/>
        <v>7</v>
      </c>
      <c r="AQ61" s="23">
        <f t="shared" si="69"/>
        <v>0</v>
      </c>
      <c r="AR61" s="45">
        <f t="shared" si="70"/>
        <v>35.409999999999997</v>
      </c>
      <c r="AS61" s="31">
        <v>53.3</v>
      </c>
      <c r="AT61" s="28"/>
      <c r="AU61" s="28"/>
      <c r="AV61" s="29">
        <v>6</v>
      </c>
      <c r="AW61" s="29">
        <v>0</v>
      </c>
      <c r="AX61" s="29">
        <v>0</v>
      </c>
      <c r="AY61" s="29">
        <v>0</v>
      </c>
      <c r="AZ61" s="30">
        <v>0</v>
      </c>
      <c r="BA61" s="27">
        <f t="shared" si="71"/>
        <v>53.3</v>
      </c>
      <c r="BB61" s="26">
        <f t="shared" si="72"/>
        <v>6</v>
      </c>
      <c r="BC61" s="23">
        <f t="shared" si="73"/>
        <v>0</v>
      </c>
      <c r="BD61" s="45">
        <f t="shared" si="74"/>
        <v>59.3</v>
      </c>
      <c r="BE61" s="27"/>
      <c r="BF61" s="43"/>
      <c r="BG61" s="29"/>
      <c r="BH61" s="29"/>
      <c r="BI61" s="29"/>
      <c r="BJ61" s="29"/>
      <c r="BK61" s="30"/>
      <c r="BL61" s="40">
        <f t="shared" si="75"/>
        <v>0</v>
      </c>
      <c r="BM61" s="37">
        <f t="shared" si="76"/>
        <v>0</v>
      </c>
      <c r="BN61" s="36">
        <f t="shared" si="77"/>
        <v>0</v>
      </c>
      <c r="BO61" s="35">
        <f t="shared" si="78"/>
        <v>0</v>
      </c>
      <c r="BP61" s="31">
        <v>56.51</v>
      </c>
      <c r="BQ61" s="28"/>
      <c r="BR61" s="28"/>
      <c r="BS61" s="28"/>
      <c r="BT61" s="29">
        <v>15</v>
      </c>
      <c r="BU61" s="29">
        <v>0</v>
      </c>
      <c r="BV61" s="29">
        <v>0</v>
      </c>
      <c r="BW61" s="29">
        <v>1</v>
      </c>
      <c r="BX61" s="30">
        <v>0</v>
      </c>
      <c r="BY61" s="27">
        <f t="shared" si="79"/>
        <v>56.51</v>
      </c>
      <c r="BZ61" s="26">
        <f t="shared" si="80"/>
        <v>15</v>
      </c>
      <c r="CA61" s="32">
        <f t="shared" si="81"/>
        <v>5</v>
      </c>
      <c r="CB61" s="72">
        <f t="shared" si="82"/>
        <v>76.510000000000005</v>
      </c>
      <c r="CC61" s="31">
        <v>46.27</v>
      </c>
      <c r="CD61" s="28"/>
      <c r="CE61" s="29">
        <v>6</v>
      </c>
      <c r="CF61" s="29">
        <v>0</v>
      </c>
      <c r="CG61" s="29">
        <v>0</v>
      </c>
      <c r="CH61" s="29">
        <v>0</v>
      </c>
      <c r="CI61" s="30">
        <v>0</v>
      </c>
      <c r="CJ61" s="27">
        <f t="shared" si="83"/>
        <v>46.27</v>
      </c>
      <c r="CK61" s="26">
        <f t="shared" si="84"/>
        <v>6</v>
      </c>
      <c r="CL61" s="23">
        <f t="shared" si="85"/>
        <v>0</v>
      </c>
      <c r="CM61" s="45">
        <f t="shared" si="86"/>
        <v>52.27</v>
      </c>
      <c r="IL61" s="79"/>
      <c r="IM61"/>
      <c r="IN61"/>
      <c r="IO61"/>
      <c r="IP61"/>
    </row>
    <row r="62" spans="1:283" s="4" customFormat="1" x14ac:dyDescent="0.25">
      <c r="A62" s="33">
        <v>17</v>
      </c>
      <c r="B62" s="63" t="s">
        <v>136</v>
      </c>
      <c r="C62" s="25"/>
      <c r="D62" s="64"/>
      <c r="E62" s="64" t="s">
        <v>15</v>
      </c>
      <c r="F62" s="65" t="s">
        <v>22</v>
      </c>
      <c r="G62" s="24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4">
        <f>IF(ISNA(VLOOKUP(E62,SortLookup!$A$1:$B$5,2,FALSE))," ",VLOOKUP(E62,SortLookup!$A$1:$B$5,2,FALSE))</f>
        <v>0</v>
      </c>
      <c r="J62" s="22">
        <f>IF(ISNA(VLOOKUP(F62,SortLookup!$A$7:$B$11,2,FALSE))," ",VLOOKUP(F62,SortLookup!$A$7:$B$11,2,FALSE))</f>
        <v>3</v>
      </c>
      <c r="K62" s="58">
        <f t="shared" si="58"/>
        <v>331.56</v>
      </c>
      <c r="L62" s="59">
        <f t="shared" si="59"/>
        <v>300.56</v>
      </c>
      <c r="M62" s="36">
        <f t="shared" si="60"/>
        <v>0</v>
      </c>
      <c r="N62" s="37">
        <f t="shared" si="61"/>
        <v>31</v>
      </c>
      <c r="O62" s="60">
        <f t="shared" si="62"/>
        <v>31</v>
      </c>
      <c r="P62" s="31">
        <v>82.52</v>
      </c>
      <c r="Q62" s="28"/>
      <c r="R62" s="28"/>
      <c r="S62" s="28"/>
      <c r="T62" s="28"/>
      <c r="U62" s="28"/>
      <c r="V62" s="28"/>
      <c r="W62" s="29">
        <v>0</v>
      </c>
      <c r="X62" s="29">
        <v>0</v>
      </c>
      <c r="Y62" s="29">
        <v>0</v>
      </c>
      <c r="Z62" s="29">
        <v>0</v>
      </c>
      <c r="AA62" s="30">
        <v>0</v>
      </c>
      <c r="AB62" s="27">
        <f t="shared" si="63"/>
        <v>82.52</v>
      </c>
      <c r="AC62" s="26">
        <f t="shared" si="64"/>
        <v>0</v>
      </c>
      <c r="AD62" s="23">
        <f t="shared" si="65"/>
        <v>0</v>
      </c>
      <c r="AE62" s="45">
        <f t="shared" si="66"/>
        <v>82.52</v>
      </c>
      <c r="AF62" s="31">
        <v>40.29</v>
      </c>
      <c r="AG62" s="28"/>
      <c r="AH62" s="28"/>
      <c r="AI62" s="28"/>
      <c r="AJ62" s="29">
        <v>9</v>
      </c>
      <c r="AK62" s="29">
        <v>0</v>
      </c>
      <c r="AL62" s="29">
        <v>0</v>
      </c>
      <c r="AM62" s="29">
        <v>0</v>
      </c>
      <c r="AN62" s="30">
        <v>0</v>
      </c>
      <c r="AO62" s="27">
        <f t="shared" si="67"/>
        <v>40.29</v>
      </c>
      <c r="AP62" s="26">
        <f t="shared" si="68"/>
        <v>9</v>
      </c>
      <c r="AQ62" s="23">
        <f t="shared" si="69"/>
        <v>0</v>
      </c>
      <c r="AR62" s="45">
        <f t="shared" si="70"/>
        <v>49.29</v>
      </c>
      <c r="AS62" s="31">
        <v>52.15</v>
      </c>
      <c r="AT62" s="28"/>
      <c r="AU62" s="28"/>
      <c r="AV62" s="29">
        <v>2</v>
      </c>
      <c r="AW62" s="29">
        <v>0</v>
      </c>
      <c r="AX62" s="29">
        <v>0</v>
      </c>
      <c r="AY62" s="29">
        <v>0</v>
      </c>
      <c r="AZ62" s="30">
        <v>0</v>
      </c>
      <c r="BA62" s="27">
        <f t="shared" si="71"/>
        <v>52.15</v>
      </c>
      <c r="BB62" s="26">
        <f t="shared" si="72"/>
        <v>2</v>
      </c>
      <c r="BC62" s="23">
        <f t="shared" si="73"/>
        <v>0</v>
      </c>
      <c r="BD62" s="45">
        <f t="shared" si="74"/>
        <v>54.15</v>
      </c>
      <c r="BE62" s="27"/>
      <c r="BF62" s="43"/>
      <c r="BG62" s="29"/>
      <c r="BH62" s="29"/>
      <c r="BI62" s="29"/>
      <c r="BJ62" s="29"/>
      <c r="BK62" s="30"/>
      <c r="BL62" s="40">
        <f t="shared" si="75"/>
        <v>0</v>
      </c>
      <c r="BM62" s="37">
        <f t="shared" si="76"/>
        <v>0</v>
      </c>
      <c r="BN62" s="36">
        <f t="shared" si="77"/>
        <v>0</v>
      </c>
      <c r="BO62" s="35">
        <f t="shared" si="78"/>
        <v>0</v>
      </c>
      <c r="BP62" s="31">
        <v>74.58</v>
      </c>
      <c r="BQ62" s="28"/>
      <c r="BR62" s="28"/>
      <c r="BS62" s="28"/>
      <c r="BT62" s="29">
        <v>1</v>
      </c>
      <c r="BU62" s="29">
        <v>0</v>
      </c>
      <c r="BV62" s="29">
        <v>0</v>
      </c>
      <c r="BW62" s="29">
        <v>0</v>
      </c>
      <c r="BX62" s="30">
        <v>0</v>
      </c>
      <c r="BY62" s="27">
        <f t="shared" si="79"/>
        <v>74.58</v>
      </c>
      <c r="BZ62" s="26">
        <f t="shared" si="80"/>
        <v>1</v>
      </c>
      <c r="CA62" s="32">
        <f t="shared" si="81"/>
        <v>0</v>
      </c>
      <c r="CB62" s="72">
        <f t="shared" si="82"/>
        <v>75.58</v>
      </c>
      <c r="CC62" s="31">
        <v>51.02</v>
      </c>
      <c r="CD62" s="28"/>
      <c r="CE62" s="29">
        <v>19</v>
      </c>
      <c r="CF62" s="29">
        <v>0</v>
      </c>
      <c r="CG62" s="29">
        <v>0</v>
      </c>
      <c r="CH62" s="29">
        <v>0</v>
      </c>
      <c r="CI62" s="30">
        <v>0</v>
      </c>
      <c r="CJ62" s="27">
        <f t="shared" si="83"/>
        <v>51.02</v>
      </c>
      <c r="CK62" s="26">
        <f t="shared" si="84"/>
        <v>19</v>
      </c>
      <c r="CL62" s="23">
        <f t="shared" si="85"/>
        <v>0</v>
      </c>
      <c r="CM62" s="45">
        <f t="shared" si="86"/>
        <v>70.02</v>
      </c>
      <c r="IL62" s="79"/>
    </row>
    <row r="63" spans="1:283" s="4" customFormat="1" x14ac:dyDescent="0.25">
      <c r="A63" s="33">
        <v>18</v>
      </c>
      <c r="B63" s="63" t="s">
        <v>181</v>
      </c>
      <c r="C63" s="25"/>
      <c r="D63" s="64" t="s">
        <v>104</v>
      </c>
      <c r="E63" s="64" t="s">
        <v>15</v>
      </c>
      <c r="F63" s="65" t="s">
        <v>100</v>
      </c>
      <c r="G63" s="24" t="str">
        <f>IF(AND(OR($G$2="Y",$H$2="Y"),I63&lt;5,J63&lt;5),IF(AND(I63=#REF!,J63=#REF!),#REF!+1,1),"")</f>
        <v/>
      </c>
      <c r="H63" s="21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4">
        <f>IF(ISNA(VLOOKUP(E63,SortLookup!$A$1:$B$5,2,FALSE))," ",VLOOKUP(E63,SortLookup!$A$1:$B$5,2,FALSE))</f>
        <v>0</v>
      </c>
      <c r="J63" s="22" t="str">
        <f>IF(ISNA(VLOOKUP(F63,SortLookup!$A$7:$B$11,2,FALSE))," ",VLOOKUP(F63,SortLookup!$A$7:$B$11,2,FALSE))</f>
        <v xml:space="preserve"> </v>
      </c>
      <c r="K63" s="58">
        <f t="shared" si="58"/>
        <v>335.07</v>
      </c>
      <c r="L63" s="59">
        <f t="shared" si="59"/>
        <v>285.07</v>
      </c>
      <c r="M63" s="36">
        <f t="shared" si="60"/>
        <v>3</v>
      </c>
      <c r="N63" s="37">
        <f t="shared" si="61"/>
        <v>47</v>
      </c>
      <c r="O63" s="60">
        <f t="shared" si="62"/>
        <v>47</v>
      </c>
      <c r="P63" s="31">
        <v>98.2</v>
      </c>
      <c r="Q63" s="28"/>
      <c r="R63" s="28"/>
      <c r="S63" s="28"/>
      <c r="T63" s="28"/>
      <c r="U63" s="28"/>
      <c r="V63" s="28"/>
      <c r="W63" s="29">
        <v>0</v>
      </c>
      <c r="X63" s="29">
        <v>0</v>
      </c>
      <c r="Y63" s="29">
        <v>0</v>
      </c>
      <c r="Z63" s="29">
        <v>0</v>
      </c>
      <c r="AA63" s="30">
        <v>0</v>
      </c>
      <c r="AB63" s="27">
        <f t="shared" si="63"/>
        <v>98.2</v>
      </c>
      <c r="AC63" s="26">
        <f t="shared" si="64"/>
        <v>0</v>
      </c>
      <c r="AD63" s="23">
        <f t="shared" si="65"/>
        <v>0</v>
      </c>
      <c r="AE63" s="45">
        <f t="shared" si="66"/>
        <v>98.2</v>
      </c>
      <c r="AF63" s="31">
        <v>29.04</v>
      </c>
      <c r="AG63" s="28"/>
      <c r="AH63" s="28"/>
      <c r="AI63" s="28"/>
      <c r="AJ63" s="29">
        <v>17</v>
      </c>
      <c r="AK63" s="29">
        <v>0</v>
      </c>
      <c r="AL63" s="29">
        <v>0</v>
      </c>
      <c r="AM63" s="29">
        <v>0</v>
      </c>
      <c r="AN63" s="30">
        <v>0</v>
      </c>
      <c r="AO63" s="27">
        <f t="shared" si="67"/>
        <v>29.04</v>
      </c>
      <c r="AP63" s="26">
        <f t="shared" si="68"/>
        <v>17</v>
      </c>
      <c r="AQ63" s="23">
        <f t="shared" si="69"/>
        <v>0</v>
      </c>
      <c r="AR63" s="45">
        <f t="shared" si="70"/>
        <v>46.04</v>
      </c>
      <c r="AS63" s="31">
        <v>49.64</v>
      </c>
      <c r="AT63" s="28"/>
      <c r="AU63" s="28"/>
      <c r="AV63" s="29">
        <v>1</v>
      </c>
      <c r="AW63" s="29">
        <v>0</v>
      </c>
      <c r="AX63" s="29">
        <v>0</v>
      </c>
      <c r="AY63" s="29">
        <v>0</v>
      </c>
      <c r="AZ63" s="30">
        <v>0</v>
      </c>
      <c r="BA63" s="27">
        <f t="shared" si="71"/>
        <v>49.64</v>
      </c>
      <c r="BB63" s="26">
        <f t="shared" si="72"/>
        <v>1</v>
      </c>
      <c r="BC63" s="23">
        <f t="shared" si="73"/>
        <v>0</v>
      </c>
      <c r="BD63" s="45">
        <f t="shared" si="74"/>
        <v>50.64</v>
      </c>
      <c r="BE63" s="27"/>
      <c r="BF63" s="43"/>
      <c r="BG63" s="29"/>
      <c r="BH63" s="29"/>
      <c r="BI63" s="29"/>
      <c r="BJ63" s="29"/>
      <c r="BK63" s="30"/>
      <c r="BL63" s="40">
        <f t="shared" si="75"/>
        <v>0</v>
      </c>
      <c r="BM63" s="37">
        <f t="shared" si="76"/>
        <v>0</v>
      </c>
      <c r="BN63" s="36">
        <f t="shared" si="77"/>
        <v>0</v>
      </c>
      <c r="BO63" s="35">
        <f t="shared" si="78"/>
        <v>0</v>
      </c>
      <c r="BP63" s="31">
        <v>63</v>
      </c>
      <c r="BQ63" s="28"/>
      <c r="BR63" s="28"/>
      <c r="BS63" s="28"/>
      <c r="BT63" s="29">
        <v>5</v>
      </c>
      <c r="BU63" s="29">
        <v>0</v>
      </c>
      <c r="BV63" s="29">
        <v>0</v>
      </c>
      <c r="BW63" s="29">
        <v>0</v>
      </c>
      <c r="BX63" s="30">
        <v>0</v>
      </c>
      <c r="BY63" s="27">
        <f t="shared" si="79"/>
        <v>63</v>
      </c>
      <c r="BZ63" s="26">
        <f t="shared" si="80"/>
        <v>5</v>
      </c>
      <c r="CA63" s="32">
        <f t="shared" si="81"/>
        <v>0</v>
      </c>
      <c r="CB63" s="72">
        <f t="shared" si="82"/>
        <v>68</v>
      </c>
      <c r="CC63" s="31">
        <v>45.19</v>
      </c>
      <c r="CD63" s="28"/>
      <c r="CE63" s="29">
        <v>24</v>
      </c>
      <c r="CF63" s="29">
        <v>1</v>
      </c>
      <c r="CG63" s="29">
        <v>0</v>
      </c>
      <c r="CH63" s="29">
        <v>0</v>
      </c>
      <c r="CI63" s="30">
        <v>0</v>
      </c>
      <c r="CJ63" s="27">
        <f t="shared" si="83"/>
        <v>45.19</v>
      </c>
      <c r="CK63" s="26">
        <f t="shared" si="84"/>
        <v>24</v>
      </c>
      <c r="CL63" s="23">
        <f t="shared" si="85"/>
        <v>3</v>
      </c>
      <c r="CM63" s="45">
        <f t="shared" si="86"/>
        <v>72.19</v>
      </c>
      <c r="IL63" s="79"/>
    </row>
    <row r="64" spans="1:283" s="4" customFormat="1" x14ac:dyDescent="0.25">
      <c r="A64" s="33">
        <v>19</v>
      </c>
      <c r="B64" s="63" t="s">
        <v>180</v>
      </c>
      <c r="C64" s="25"/>
      <c r="D64" s="64"/>
      <c r="E64" s="64" t="s">
        <v>15</v>
      </c>
      <c r="F64" s="65" t="s">
        <v>100</v>
      </c>
      <c r="G64" s="24" t="str">
        <f>IF(AND(OR($G$2="Y",$H$2="Y"),I64&lt;5,J64&lt;5),IF(AND(I64=#REF!,J64=#REF!),#REF!+1,1),"")</f>
        <v/>
      </c>
      <c r="H64" s="21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4">
        <f>IF(ISNA(VLOOKUP(E64,SortLookup!$A$1:$B$5,2,FALSE))," ",VLOOKUP(E64,SortLookup!$A$1:$B$5,2,FALSE))</f>
        <v>0</v>
      </c>
      <c r="J64" s="22" t="str">
        <f>IF(ISNA(VLOOKUP(F64,SortLookup!$A$7:$B$11,2,FALSE))," ",VLOOKUP(F64,SortLookup!$A$7:$B$11,2,FALSE))</f>
        <v xml:space="preserve"> </v>
      </c>
      <c r="K64" s="58">
        <f t="shared" si="58"/>
        <v>344.35</v>
      </c>
      <c r="L64" s="59">
        <f t="shared" si="59"/>
        <v>286.35000000000002</v>
      </c>
      <c r="M64" s="36">
        <f t="shared" si="60"/>
        <v>18</v>
      </c>
      <c r="N64" s="37">
        <f t="shared" si="61"/>
        <v>40</v>
      </c>
      <c r="O64" s="60">
        <f t="shared" si="62"/>
        <v>40</v>
      </c>
      <c r="P64" s="31">
        <v>32.950000000000003</v>
      </c>
      <c r="Q64" s="28"/>
      <c r="R64" s="28"/>
      <c r="S64" s="28"/>
      <c r="T64" s="28"/>
      <c r="U64" s="28"/>
      <c r="V64" s="28"/>
      <c r="W64" s="29">
        <v>0</v>
      </c>
      <c r="X64" s="29">
        <v>0</v>
      </c>
      <c r="Y64" s="29">
        <v>0</v>
      </c>
      <c r="Z64" s="29">
        <v>0</v>
      </c>
      <c r="AA64" s="30">
        <v>0</v>
      </c>
      <c r="AB64" s="27">
        <f t="shared" si="63"/>
        <v>32.950000000000003</v>
      </c>
      <c r="AC64" s="26">
        <f t="shared" si="64"/>
        <v>0</v>
      </c>
      <c r="AD64" s="23">
        <f t="shared" si="65"/>
        <v>0</v>
      </c>
      <c r="AE64" s="45">
        <f t="shared" si="66"/>
        <v>32.950000000000003</v>
      </c>
      <c r="AF64" s="31">
        <v>39.950000000000003</v>
      </c>
      <c r="AG64" s="28"/>
      <c r="AH64" s="28"/>
      <c r="AI64" s="28"/>
      <c r="AJ64" s="29">
        <v>20</v>
      </c>
      <c r="AK64" s="29">
        <v>0</v>
      </c>
      <c r="AL64" s="29">
        <v>0</v>
      </c>
      <c r="AM64" s="29">
        <v>0</v>
      </c>
      <c r="AN64" s="30">
        <v>0</v>
      </c>
      <c r="AO64" s="27">
        <f t="shared" si="67"/>
        <v>39.950000000000003</v>
      </c>
      <c r="AP64" s="26">
        <f t="shared" si="68"/>
        <v>20</v>
      </c>
      <c r="AQ64" s="23">
        <f t="shared" si="69"/>
        <v>0</v>
      </c>
      <c r="AR64" s="45">
        <f t="shared" si="70"/>
        <v>59.95</v>
      </c>
      <c r="AS64" s="31">
        <v>49.78</v>
      </c>
      <c r="AT64" s="28"/>
      <c r="AU64" s="28"/>
      <c r="AV64" s="29">
        <v>1</v>
      </c>
      <c r="AW64" s="29">
        <v>0</v>
      </c>
      <c r="AX64" s="29">
        <v>0</v>
      </c>
      <c r="AY64" s="29">
        <v>1</v>
      </c>
      <c r="AZ64" s="30">
        <v>0</v>
      </c>
      <c r="BA64" s="27">
        <f t="shared" si="71"/>
        <v>49.78</v>
      </c>
      <c r="BB64" s="26">
        <f t="shared" si="72"/>
        <v>1</v>
      </c>
      <c r="BC64" s="23">
        <f t="shared" si="73"/>
        <v>5</v>
      </c>
      <c r="BD64" s="45">
        <f t="shared" si="74"/>
        <v>55.78</v>
      </c>
      <c r="BE64" s="27"/>
      <c r="BF64" s="43"/>
      <c r="BG64" s="29"/>
      <c r="BH64" s="29"/>
      <c r="BI64" s="29"/>
      <c r="BJ64" s="29"/>
      <c r="BK64" s="30"/>
      <c r="BL64" s="40">
        <f t="shared" si="75"/>
        <v>0</v>
      </c>
      <c r="BM64" s="37">
        <f t="shared" si="76"/>
        <v>0</v>
      </c>
      <c r="BN64" s="36">
        <f t="shared" si="77"/>
        <v>0</v>
      </c>
      <c r="BO64" s="35">
        <f t="shared" si="78"/>
        <v>0</v>
      </c>
      <c r="BP64" s="31">
        <v>99.7</v>
      </c>
      <c r="BQ64" s="28"/>
      <c r="BR64" s="28"/>
      <c r="BS64" s="28"/>
      <c r="BT64" s="29">
        <v>12</v>
      </c>
      <c r="BU64" s="29">
        <v>0</v>
      </c>
      <c r="BV64" s="29">
        <v>0</v>
      </c>
      <c r="BW64" s="29">
        <v>2</v>
      </c>
      <c r="BX64" s="30">
        <v>0</v>
      </c>
      <c r="BY64" s="27">
        <f t="shared" si="79"/>
        <v>99.7</v>
      </c>
      <c r="BZ64" s="26">
        <f t="shared" si="80"/>
        <v>12</v>
      </c>
      <c r="CA64" s="32">
        <f t="shared" si="81"/>
        <v>10</v>
      </c>
      <c r="CB64" s="72">
        <f t="shared" si="82"/>
        <v>121.7</v>
      </c>
      <c r="CC64" s="31">
        <v>63.97</v>
      </c>
      <c r="CD64" s="28"/>
      <c r="CE64" s="29">
        <v>7</v>
      </c>
      <c r="CF64" s="29">
        <v>1</v>
      </c>
      <c r="CG64" s="29">
        <v>0</v>
      </c>
      <c r="CH64" s="29">
        <v>0</v>
      </c>
      <c r="CI64" s="30">
        <v>0</v>
      </c>
      <c r="CJ64" s="27">
        <f t="shared" si="83"/>
        <v>63.97</v>
      </c>
      <c r="CK64" s="26">
        <f t="shared" si="84"/>
        <v>7</v>
      </c>
      <c r="CL64" s="23">
        <f t="shared" si="85"/>
        <v>3</v>
      </c>
      <c r="CM64" s="45">
        <f t="shared" si="86"/>
        <v>73.97</v>
      </c>
      <c r="IL64" s="79"/>
      <c r="IO64"/>
      <c r="IP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</row>
    <row r="65" spans="1:283" s="4" customFormat="1" x14ac:dyDescent="0.25">
      <c r="A65" s="33">
        <v>20</v>
      </c>
      <c r="B65" s="63" t="s">
        <v>127</v>
      </c>
      <c r="C65" s="25"/>
      <c r="D65" s="64"/>
      <c r="E65" s="64" t="s">
        <v>15</v>
      </c>
      <c r="F65" s="65" t="s">
        <v>100</v>
      </c>
      <c r="G65" s="24" t="str">
        <f>IF(AND(OR($G$2="Y",$H$2="Y"),I65&lt;5,J65&lt;5),IF(AND(I65=#REF!,J65=#REF!),#REF!+1,1),"")</f>
        <v/>
      </c>
      <c r="H65" s="21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4">
        <f>IF(ISNA(VLOOKUP(E65,SortLookup!$A$1:$B$5,2,FALSE))," ",VLOOKUP(E65,SortLookup!$A$1:$B$5,2,FALSE))</f>
        <v>0</v>
      </c>
      <c r="J65" s="22" t="str">
        <f>IF(ISNA(VLOOKUP(F65,SortLookup!$A$7:$B$11,2,FALSE))," ",VLOOKUP(F65,SortLookup!$A$7:$B$11,2,FALSE))</f>
        <v xml:space="preserve"> </v>
      </c>
      <c r="K65" s="58">
        <f t="shared" si="58"/>
        <v>381.17</v>
      </c>
      <c r="L65" s="59">
        <f t="shared" si="59"/>
        <v>271.17</v>
      </c>
      <c r="M65" s="36">
        <f t="shared" si="60"/>
        <v>0</v>
      </c>
      <c r="N65" s="37">
        <f t="shared" si="61"/>
        <v>110</v>
      </c>
      <c r="O65" s="60">
        <f t="shared" si="62"/>
        <v>110</v>
      </c>
      <c r="P65" s="31">
        <v>45.75</v>
      </c>
      <c r="Q65" s="28"/>
      <c r="R65" s="28"/>
      <c r="S65" s="28"/>
      <c r="T65" s="28"/>
      <c r="U65" s="28"/>
      <c r="V65" s="28"/>
      <c r="W65" s="29">
        <v>3</v>
      </c>
      <c r="X65" s="29">
        <v>0</v>
      </c>
      <c r="Y65" s="29">
        <v>0</v>
      </c>
      <c r="Z65" s="29">
        <v>0</v>
      </c>
      <c r="AA65" s="30">
        <v>0</v>
      </c>
      <c r="AB65" s="27">
        <f t="shared" si="63"/>
        <v>45.75</v>
      </c>
      <c r="AC65" s="26">
        <f t="shared" si="64"/>
        <v>3</v>
      </c>
      <c r="AD65" s="23">
        <f t="shared" si="65"/>
        <v>0</v>
      </c>
      <c r="AE65" s="45">
        <f t="shared" si="66"/>
        <v>48.75</v>
      </c>
      <c r="AF65" s="31">
        <v>30.61</v>
      </c>
      <c r="AG65" s="28"/>
      <c r="AH65" s="28"/>
      <c r="AI65" s="28"/>
      <c r="AJ65" s="29">
        <v>47</v>
      </c>
      <c r="AK65" s="29">
        <v>0</v>
      </c>
      <c r="AL65" s="29">
        <v>0</v>
      </c>
      <c r="AM65" s="29">
        <v>0</v>
      </c>
      <c r="AN65" s="30">
        <v>0</v>
      </c>
      <c r="AO65" s="27">
        <f t="shared" si="67"/>
        <v>30.61</v>
      </c>
      <c r="AP65" s="26">
        <f t="shared" si="68"/>
        <v>47</v>
      </c>
      <c r="AQ65" s="23">
        <f t="shared" si="69"/>
        <v>0</v>
      </c>
      <c r="AR65" s="45">
        <f t="shared" si="70"/>
        <v>77.61</v>
      </c>
      <c r="AS65" s="31">
        <v>60.11</v>
      </c>
      <c r="AT65" s="28"/>
      <c r="AU65" s="28"/>
      <c r="AV65" s="29">
        <v>18</v>
      </c>
      <c r="AW65" s="29">
        <v>0</v>
      </c>
      <c r="AX65" s="29">
        <v>0</v>
      </c>
      <c r="AY65" s="29">
        <v>0</v>
      </c>
      <c r="AZ65" s="30">
        <v>0</v>
      </c>
      <c r="BA65" s="27">
        <f t="shared" si="71"/>
        <v>60.11</v>
      </c>
      <c r="BB65" s="26">
        <f t="shared" si="72"/>
        <v>18</v>
      </c>
      <c r="BC65" s="23">
        <f t="shared" si="73"/>
        <v>0</v>
      </c>
      <c r="BD65" s="45">
        <f t="shared" si="74"/>
        <v>78.11</v>
      </c>
      <c r="BE65" s="27"/>
      <c r="BF65" s="43"/>
      <c r="BG65" s="29"/>
      <c r="BH65" s="29"/>
      <c r="BI65" s="29"/>
      <c r="BJ65" s="29"/>
      <c r="BK65" s="30"/>
      <c r="BL65" s="40">
        <f t="shared" si="75"/>
        <v>0</v>
      </c>
      <c r="BM65" s="37">
        <f t="shared" si="76"/>
        <v>0</v>
      </c>
      <c r="BN65" s="36">
        <f t="shared" si="77"/>
        <v>0</v>
      </c>
      <c r="BO65" s="35">
        <f t="shared" si="78"/>
        <v>0</v>
      </c>
      <c r="BP65" s="31">
        <v>74.010000000000005</v>
      </c>
      <c r="BQ65" s="28"/>
      <c r="BR65" s="28"/>
      <c r="BS65" s="28"/>
      <c r="BT65" s="29">
        <v>19</v>
      </c>
      <c r="BU65" s="29">
        <v>0</v>
      </c>
      <c r="BV65" s="29">
        <v>0</v>
      </c>
      <c r="BW65" s="29">
        <v>0</v>
      </c>
      <c r="BX65" s="30">
        <v>0</v>
      </c>
      <c r="BY65" s="27">
        <f t="shared" si="79"/>
        <v>74.010000000000005</v>
      </c>
      <c r="BZ65" s="26">
        <f t="shared" si="80"/>
        <v>19</v>
      </c>
      <c r="CA65" s="32">
        <f t="shared" si="81"/>
        <v>0</v>
      </c>
      <c r="CB65" s="72">
        <f t="shared" si="82"/>
        <v>93.01</v>
      </c>
      <c r="CC65" s="31">
        <v>60.69</v>
      </c>
      <c r="CD65" s="28"/>
      <c r="CE65" s="29">
        <v>23</v>
      </c>
      <c r="CF65" s="29">
        <v>0</v>
      </c>
      <c r="CG65" s="29">
        <v>0</v>
      </c>
      <c r="CH65" s="29">
        <v>0</v>
      </c>
      <c r="CI65" s="30">
        <v>0</v>
      </c>
      <c r="CJ65" s="27">
        <f t="shared" si="83"/>
        <v>60.69</v>
      </c>
      <c r="CK65" s="26">
        <f t="shared" si="84"/>
        <v>23</v>
      </c>
      <c r="CL65" s="23">
        <f t="shared" si="85"/>
        <v>0</v>
      </c>
      <c r="CM65" s="45">
        <f t="shared" si="86"/>
        <v>83.69</v>
      </c>
      <c r="IL65" s="79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</row>
    <row r="66" spans="1:283" s="4" customFormat="1" x14ac:dyDescent="0.25">
      <c r="A66" s="33">
        <v>21</v>
      </c>
      <c r="B66" s="63" t="s">
        <v>163</v>
      </c>
      <c r="C66" s="25"/>
      <c r="D66" s="64"/>
      <c r="E66" s="64" t="s">
        <v>15</v>
      </c>
      <c r="F66" s="65" t="s">
        <v>23</v>
      </c>
      <c r="G66" s="24" t="str">
        <f>IF(AND(OR($G$2="Y",$H$2="Y"),I66&lt;5,J66&lt;5),IF(AND(I66=#REF!,J66=#REF!),#REF!+1,1),"")</f>
        <v/>
      </c>
      <c r="H66" s="21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4">
        <f>IF(ISNA(VLOOKUP(E66,SortLookup!$A$1:$B$5,2,FALSE))," ",VLOOKUP(E66,SortLookup!$A$1:$B$5,2,FALSE))</f>
        <v>0</v>
      </c>
      <c r="J66" s="22">
        <f>IF(ISNA(VLOOKUP(F66,SortLookup!$A$7:$B$11,2,FALSE))," ",VLOOKUP(F66,SortLookup!$A$7:$B$11,2,FALSE))</f>
        <v>4</v>
      </c>
      <c r="K66" s="58">
        <f t="shared" si="58"/>
        <v>447.6</v>
      </c>
      <c r="L66" s="59">
        <f t="shared" si="59"/>
        <v>284.60000000000002</v>
      </c>
      <c r="M66" s="36">
        <f t="shared" si="60"/>
        <v>5</v>
      </c>
      <c r="N66" s="37">
        <f t="shared" si="61"/>
        <v>158</v>
      </c>
      <c r="O66" s="60">
        <f t="shared" si="62"/>
        <v>158</v>
      </c>
      <c r="P66" s="31">
        <v>67.66</v>
      </c>
      <c r="Q66" s="28"/>
      <c r="R66" s="28"/>
      <c r="S66" s="28"/>
      <c r="T66" s="28"/>
      <c r="U66" s="28"/>
      <c r="V66" s="28"/>
      <c r="W66" s="29">
        <v>6</v>
      </c>
      <c r="X66" s="29">
        <v>0</v>
      </c>
      <c r="Y66" s="29">
        <v>0</v>
      </c>
      <c r="Z66" s="29">
        <v>0</v>
      </c>
      <c r="AA66" s="30">
        <v>0</v>
      </c>
      <c r="AB66" s="27">
        <f t="shared" si="63"/>
        <v>67.66</v>
      </c>
      <c r="AC66" s="26">
        <f t="shared" si="64"/>
        <v>6</v>
      </c>
      <c r="AD66" s="23">
        <f t="shared" si="65"/>
        <v>0</v>
      </c>
      <c r="AE66" s="45">
        <f t="shared" si="66"/>
        <v>73.66</v>
      </c>
      <c r="AF66" s="31">
        <v>33.270000000000003</v>
      </c>
      <c r="AG66" s="28"/>
      <c r="AH66" s="28"/>
      <c r="AI66" s="28"/>
      <c r="AJ66" s="29">
        <v>31</v>
      </c>
      <c r="AK66" s="29">
        <v>0</v>
      </c>
      <c r="AL66" s="29">
        <v>0</v>
      </c>
      <c r="AM66" s="29">
        <v>0</v>
      </c>
      <c r="AN66" s="30">
        <v>0</v>
      </c>
      <c r="AO66" s="27">
        <f t="shared" si="67"/>
        <v>33.270000000000003</v>
      </c>
      <c r="AP66" s="26">
        <f t="shared" si="68"/>
        <v>31</v>
      </c>
      <c r="AQ66" s="23">
        <f t="shared" si="69"/>
        <v>0</v>
      </c>
      <c r="AR66" s="45">
        <f t="shared" si="70"/>
        <v>64.27</v>
      </c>
      <c r="AS66" s="31">
        <v>63.78</v>
      </c>
      <c r="AT66" s="28"/>
      <c r="AU66" s="28"/>
      <c r="AV66" s="29">
        <v>45</v>
      </c>
      <c r="AW66" s="29">
        <v>0</v>
      </c>
      <c r="AX66" s="29">
        <v>0</v>
      </c>
      <c r="AY66" s="29">
        <v>1</v>
      </c>
      <c r="AZ66" s="30">
        <v>0</v>
      </c>
      <c r="BA66" s="27">
        <f t="shared" si="71"/>
        <v>63.78</v>
      </c>
      <c r="BB66" s="26">
        <f t="shared" si="72"/>
        <v>45</v>
      </c>
      <c r="BC66" s="23">
        <f t="shared" si="73"/>
        <v>5</v>
      </c>
      <c r="BD66" s="45">
        <f t="shared" si="74"/>
        <v>113.78</v>
      </c>
      <c r="BE66" s="27"/>
      <c r="BF66" s="43"/>
      <c r="BG66" s="29"/>
      <c r="BH66" s="29"/>
      <c r="BI66" s="29"/>
      <c r="BJ66" s="29"/>
      <c r="BK66" s="30"/>
      <c r="BL66" s="40">
        <f t="shared" si="75"/>
        <v>0</v>
      </c>
      <c r="BM66" s="37">
        <f t="shared" si="76"/>
        <v>0</v>
      </c>
      <c r="BN66" s="36">
        <f t="shared" si="77"/>
        <v>0</v>
      </c>
      <c r="BO66" s="35">
        <f t="shared" si="78"/>
        <v>0</v>
      </c>
      <c r="BP66" s="31">
        <v>81.900000000000006</v>
      </c>
      <c r="BQ66" s="28"/>
      <c r="BR66" s="28"/>
      <c r="BS66" s="28"/>
      <c r="BT66" s="29">
        <v>43</v>
      </c>
      <c r="BU66" s="29">
        <v>0</v>
      </c>
      <c r="BV66" s="29">
        <v>0</v>
      </c>
      <c r="BW66" s="29">
        <v>0</v>
      </c>
      <c r="BX66" s="30">
        <v>0</v>
      </c>
      <c r="BY66" s="27">
        <f t="shared" si="79"/>
        <v>81.900000000000006</v>
      </c>
      <c r="BZ66" s="26">
        <f t="shared" si="80"/>
        <v>43</v>
      </c>
      <c r="CA66" s="32">
        <f t="shared" si="81"/>
        <v>0</v>
      </c>
      <c r="CB66" s="72">
        <f t="shared" si="82"/>
        <v>124.9</v>
      </c>
      <c r="CC66" s="31">
        <v>37.99</v>
      </c>
      <c r="CD66" s="28"/>
      <c r="CE66" s="29">
        <v>33</v>
      </c>
      <c r="CF66" s="29">
        <v>0</v>
      </c>
      <c r="CG66" s="29">
        <v>0</v>
      </c>
      <c r="CH66" s="29">
        <v>0</v>
      </c>
      <c r="CI66" s="30">
        <v>0</v>
      </c>
      <c r="CJ66" s="27">
        <f t="shared" si="83"/>
        <v>37.99</v>
      </c>
      <c r="CK66" s="26">
        <f t="shared" si="84"/>
        <v>33</v>
      </c>
      <c r="CL66" s="23">
        <f t="shared" si="85"/>
        <v>0</v>
      </c>
      <c r="CM66" s="45">
        <f t="shared" si="86"/>
        <v>70.989999999999995</v>
      </c>
      <c r="CN66" s="1"/>
      <c r="CO66" s="1"/>
      <c r="CP66" s="2"/>
      <c r="CQ66" s="2"/>
      <c r="CR66" s="2"/>
      <c r="CS66" s="2"/>
      <c r="CT66" s="2"/>
      <c r="CU66" s="61"/>
      <c r="CV66" s="13"/>
      <c r="CW66" s="6"/>
      <c r="CX66" s="38"/>
      <c r="CY66" s="1"/>
      <c r="CZ66" s="1"/>
      <c r="DA66" s="2"/>
      <c r="DB66" s="2"/>
      <c r="DC66" s="2"/>
      <c r="DD66" s="2"/>
      <c r="DE66" s="2"/>
      <c r="DF66" s="61"/>
      <c r="DG66" s="13"/>
      <c r="DH66" s="6"/>
      <c r="DI66" s="38"/>
      <c r="DJ66" s="1"/>
      <c r="DK66" s="1"/>
      <c r="DL66" s="2"/>
      <c r="DM66" s="2"/>
      <c r="DN66" s="2"/>
      <c r="DO66" s="2"/>
      <c r="DP66" s="2"/>
      <c r="DQ66" s="61"/>
      <c r="DR66" s="13"/>
      <c r="DS66" s="6"/>
      <c r="DT66" s="38"/>
      <c r="DU66" s="1"/>
      <c r="DV66" s="1"/>
      <c r="DW66" s="2"/>
      <c r="DX66" s="2"/>
      <c r="DY66" s="2"/>
      <c r="DZ66" s="2"/>
      <c r="EA66" s="2"/>
      <c r="EB66" s="61"/>
      <c r="EC66" s="13"/>
      <c r="ED66" s="6"/>
      <c r="EE66" s="38"/>
      <c r="EF66" s="1"/>
      <c r="EG66" s="1"/>
      <c r="EH66" s="2"/>
      <c r="EI66" s="2"/>
      <c r="EJ66" s="2"/>
      <c r="EK66" s="2"/>
      <c r="EL66" s="2"/>
      <c r="EM66" s="61"/>
      <c r="EN66" s="13"/>
      <c r="EO66" s="6"/>
      <c r="EP66" s="38"/>
      <c r="EQ66" s="1"/>
      <c r="ER66" s="1"/>
      <c r="ES66" s="2"/>
      <c r="ET66" s="2"/>
      <c r="EU66" s="2"/>
      <c r="EV66" s="2"/>
      <c r="EW66" s="2"/>
      <c r="EX66" s="61"/>
      <c r="EY66" s="13"/>
      <c r="EZ66" s="6"/>
      <c r="FA66" s="38"/>
      <c r="FB66" s="1"/>
      <c r="FC66" s="1"/>
      <c r="FD66" s="2"/>
      <c r="FE66" s="2"/>
      <c r="FF66" s="2"/>
      <c r="FG66" s="2"/>
      <c r="FH66" s="2"/>
      <c r="FI66" s="61"/>
      <c r="FJ66" s="13"/>
      <c r="FK66" s="6"/>
      <c r="FL66" s="38"/>
      <c r="FM66" s="1"/>
      <c r="FN66" s="1"/>
      <c r="FO66" s="2"/>
      <c r="FP66" s="2"/>
      <c r="FQ66" s="2"/>
      <c r="FR66" s="2"/>
      <c r="FS66" s="2"/>
      <c r="FT66" s="61"/>
      <c r="FU66" s="13"/>
      <c r="FV66" s="6"/>
      <c r="FW66" s="38"/>
      <c r="FX66" s="1"/>
      <c r="FY66" s="1"/>
      <c r="FZ66" s="2"/>
      <c r="GA66" s="2"/>
      <c r="GB66" s="2"/>
      <c r="GC66" s="2"/>
      <c r="GD66" s="2"/>
      <c r="GE66" s="61"/>
      <c r="GF66" s="13"/>
      <c r="GG66" s="6"/>
      <c r="GH66" s="38"/>
      <c r="GI66" s="1"/>
      <c r="GJ66" s="1"/>
      <c r="GK66" s="2"/>
      <c r="GL66" s="2"/>
      <c r="GM66" s="2"/>
      <c r="GN66" s="2"/>
      <c r="GO66" s="2"/>
      <c r="GP66" s="61"/>
      <c r="GQ66" s="13"/>
      <c r="GR66" s="6"/>
      <c r="GS66" s="38"/>
      <c r="GT66" s="1"/>
      <c r="GU66" s="1"/>
      <c r="GV66" s="2"/>
      <c r="GW66" s="2"/>
      <c r="GX66" s="2"/>
      <c r="GY66" s="2"/>
      <c r="GZ66" s="2"/>
      <c r="HA66" s="61"/>
      <c r="HB66" s="13"/>
      <c r="HC66" s="6"/>
      <c r="HD66" s="38"/>
      <c r="HE66" s="1"/>
      <c r="HF66" s="1"/>
      <c r="HG66" s="2"/>
      <c r="HH66" s="2"/>
      <c r="HI66" s="2"/>
      <c r="HJ66" s="2"/>
      <c r="HK66" s="2"/>
      <c r="HL66" s="61"/>
      <c r="HM66" s="13"/>
      <c r="HN66" s="6"/>
      <c r="HO66" s="38"/>
      <c r="HP66" s="1"/>
      <c r="HQ66" s="1"/>
      <c r="HR66" s="2"/>
      <c r="HS66" s="2"/>
      <c r="HT66" s="2"/>
      <c r="HU66" s="2"/>
      <c r="HV66" s="2"/>
      <c r="HW66" s="61"/>
      <c r="HX66" s="13"/>
      <c r="HY66" s="6"/>
      <c r="HZ66" s="38"/>
      <c r="IA66" s="1"/>
      <c r="IB66" s="1"/>
      <c r="IC66" s="2"/>
      <c r="ID66" s="2"/>
      <c r="IE66" s="2"/>
      <c r="IF66" s="2"/>
      <c r="IG66" s="2"/>
      <c r="IH66" s="61"/>
      <c r="II66" s="13"/>
      <c r="IJ66" s="6"/>
      <c r="IK66" s="38"/>
      <c r="IL66" s="79"/>
      <c r="IM66"/>
      <c r="IN66"/>
    </row>
    <row r="67" spans="1:283" s="4" customFormat="1" x14ac:dyDescent="0.25">
      <c r="A67" s="33"/>
      <c r="B67" s="63" t="s">
        <v>170</v>
      </c>
      <c r="C67" s="25"/>
      <c r="D67" s="64"/>
      <c r="E67" s="64" t="s">
        <v>15</v>
      </c>
      <c r="F67" s="65" t="s">
        <v>22</v>
      </c>
      <c r="G67" s="24" t="str">
        <f>IF(AND(OR($G$2="Y",$H$2="Y"),I67&lt;5,J67&lt;5),IF(AND(I67=#REF!,J67=#REF!),#REF!+1,1),"")</f>
        <v/>
      </c>
      <c r="H67" s="21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4">
        <f>IF(ISNA(VLOOKUP(E67,SortLookup!$A$1:$B$5,2,FALSE))," ",VLOOKUP(E67,SortLookup!$A$1:$B$5,2,FALSE))</f>
        <v>0</v>
      </c>
      <c r="J67" s="22">
        <f>IF(ISNA(VLOOKUP(F67,SortLookup!$A$7:$B$11,2,FALSE))," ",VLOOKUP(F67,SortLookup!$A$7:$B$11,2,FALSE))</f>
        <v>3</v>
      </c>
      <c r="K67" s="58" t="s">
        <v>133</v>
      </c>
      <c r="L67" s="59"/>
      <c r="M67" s="36"/>
      <c r="N67" s="37">
        <f t="shared" si="61"/>
        <v>0</v>
      </c>
      <c r="O67" s="60"/>
      <c r="P67" s="31"/>
      <c r="Q67" s="28"/>
      <c r="R67" s="28"/>
      <c r="S67" s="28"/>
      <c r="T67" s="28"/>
      <c r="U67" s="28"/>
      <c r="V67" s="28"/>
      <c r="W67" s="29"/>
      <c r="X67" s="29"/>
      <c r="Y67" s="29"/>
      <c r="Z67" s="29"/>
      <c r="AA67" s="30"/>
      <c r="AB67" s="27"/>
      <c r="AC67" s="26"/>
      <c r="AD67" s="23"/>
      <c r="AE67" s="45" t="s">
        <v>133</v>
      </c>
      <c r="AF67" s="31">
        <v>46.13</v>
      </c>
      <c r="AG67" s="28"/>
      <c r="AH67" s="28"/>
      <c r="AI67" s="28"/>
      <c r="AJ67" s="29">
        <v>25</v>
      </c>
      <c r="AK67" s="29">
        <v>0</v>
      </c>
      <c r="AL67" s="29">
        <v>0</v>
      </c>
      <c r="AM67" s="29">
        <v>0</v>
      </c>
      <c r="AN67" s="30">
        <v>0</v>
      </c>
      <c r="AO67" s="27">
        <f t="shared" si="67"/>
        <v>46.13</v>
      </c>
      <c r="AP67" s="26">
        <f t="shared" si="68"/>
        <v>25</v>
      </c>
      <c r="AQ67" s="23">
        <f t="shared" si="69"/>
        <v>0</v>
      </c>
      <c r="AR67" s="45">
        <f t="shared" si="70"/>
        <v>71.13</v>
      </c>
      <c r="AS67" s="31">
        <v>60.14</v>
      </c>
      <c r="AT67" s="28"/>
      <c r="AU67" s="28"/>
      <c r="AV67" s="29">
        <v>25</v>
      </c>
      <c r="AW67" s="29">
        <v>0</v>
      </c>
      <c r="AX67" s="29">
        <v>0</v>
      </c>
      <c r="AY67" s="29">
        <v>1</v>
      </c>
      <c r="AZ67" s="30">
        <v>0</v>
      </c>
      <c r="BA67" s="27">
        <f t="shared" si="71"/>
        <v>60.14</v>
      </c>
      <c r="BB67" s="26">
        <f t="shared" si="72"/>
        <v>25</v>
      </c>
      <c r="BC67" s="23">
        <f t="shared" si="73"/>
        <v>5</v>
      </c>
      <c r="BD67" s="45">
        <f t="shared" si="74"/>
        <v>90.14</v>
      </c>
      <c r="BE67" s="27"/>
      <c r="BF67" s="43"/>
      <c r="BG67" s="29"/>
      <c r="BH67" s="29"/>
      <c r="BI67" s="29"/>
      <c r="BJ67" s="29"/>
      <c r="BK67" s="30"/>
      <c r="BL67" s="40">
        <f t="shared" si="75"/>
        <v>0</v>
      </c>
      <c r="BM67" s="37">
        <f t="shared" si="76"/>
        <v>0</v>
      </c>
      <c r="BN67" s="36">
        <f t="shared" si="77"/>
        <v>0</v>
      </c>
      <c r="BO67" s="35">
        <f t="shared" si="78"/>
        <v>0</v>
      </c>
      <c r="BP67" s="31">
        <v>64.7</v>
      </c>
      <c r="BQ67" s="28"/>
      <c r="BR67" s="28"/>
      <c r="BS67" s="28"/>
      <c r="BT67" s="29">
        <v>34</v>
      </c>
      <c r="BU67" s="29">
        <v>1</v>
      </c>
      <c r="BV67" s="29">
        <v>0</v>
      </c>
      <c r="BW67" s="29">
        <v>0</v>
      </c>
      <c r="BX67" s="30">
        <v>0</v>
      </c>
      <c r="BY67" s="27">
        <f t="shared" si="79"/>
        <v>64.7</v>
      </c>
      <c r="BZ67" s="26">
        <f t="shared" si="80"/>
        <v>34</v>
      </c>
      <c r="CA67" s="32">
        <f t="shared" si="81"/>
        <v>3</v>
      </c>
      <c r="CB67" s="72">
        <f t="shared" si="82"/>
        <v>101.7</v>
      </c>
      <c r="CC67" s="31">
        <v>52.43</v>
      </c>
      <c r="CD67" s="28"/>
      <c r="CE67" s="29">
        <v>13</v>
      </c>
      <c r="CF67" s="29">
        <v>0</v>
      </c>
      <c r="CG67" s="29">
        <v>0</v>
      </c>
      <c r="CH67" s="29">
        <v>0</v>
      </c>
      <c r="CI67" s="30">
        <v>0</v>
      </c>
      <c r="CJ67" s="27">
        <f t="shared" si="83"/>
        <v>52.43</v>
      </c>
      <c r="CK67" s="26">
        <f t="shared" si="84"/>
        <v>13</v>
      </c>
      <c r="CL67" s="23">
        <f t="shared" si="85"/>
        <v>0</v>
      </c>
      <c r="CM67" s="45">
        <f t="shared" si="86"/>
        <v>65.430000000000007</v>
      </c>
      <c r="IL67" s="79"/>
      <c r="IQ67"/>
    </row>
    <row r="68" spans="1:283" s="4" customFormat="1" x14ac:dyDescent="0.25">
      <c r="A68" s="33"/>
      <c r="B68" s="63" t="s">
        <v>115</v>
      </c>
      <c r="C68" s="25"/>
      <c r="D68" s="64"/>
      <c r="E68" s="64" t="s">
        <v>15</v>
      </c>
      <c r="F68" s="65" t="s">
        <v>22</v>
      </c>
      <c r="G68" s="24" t="str">
        <f>IF(AND(OR($G$2="Y",$H$2="Y"),I68&lt;5,J68&lt;5),IF(AND(I68=#REF!,J68=#REF!),#REF!+1,1),"")</f>
        <v/>
      </c>
      <c r="H68" s="21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4">
        <f>IF(ISNA(VLOOKUP(E68,SortLookup!$A$1:$B$5,2,FALSE))," ",VLOOKUP(E68,SortLookup!$A$1:$B$5,2,FALSE))</f>
        <v>0</v>
      </c>
      <c r="J68" s="22">
        <f>IF(ISNA(VLOOKUP(F68,SortLookup!$A$7:$B$11,2,FALSE))," ",VLOOKUP(F68,SortLookup!$A$7:$B$11,2,FALSE))</f>
        <v>3</v>
      </c>
      <c r="K68" s="58" t="s">
        <v>167</v>
      </c>
      <c r="L68" s="59"/>
      <c r="M68" s="36"/>
      <c r="N68" s="37">
        <f t="shared" si="61"/>
        <v>0</v>
      </c>
      <c r="O68" s="60"/>
      <c r="P68" s="31">
        <v>59.48</v>
      </c>
      <c r="Q68" s="28"/>
      <c r="R68" s="28"/>
      <c r="S68" s="28"/>
      <c r="T68" s="28"/>
      <c r="U68" s="28"/>
      <c r="V68" s="28"/>
      <c r="W68" s="29">
        <v>0</v>
      </c>
      <c r="X68" s="29">
        <v>0</v>
      </c>
      <c r="Y68" s="29">
        <v>0</v>
      </c>
      <c r="Z68" s="29">
        <v>0</v>
      </c>
      <c r="AA68" s="30">
        <v>0</v>
      </c>
      <c r="AB68" s="27">
        <f>P68+Q68+R68+S68+T68+U68+V68</f>
        <v>59.48</v>
      </c>
      <c r="AC68" s="26">
        <f>W68</f>
        <v>0</v>
      </c>
      <c r="AD68" s="23">
        <f>(X68*3)+(Y68*10)+(Z68*5)+(AA68*20)</f>
        <v>0</v>
      </c>
      <c r="AE68" s="45">
        <f>AB68+AC68+AD68</f>
        <v>59.48</v>
      </c>
      <c r="AF68" s="31">
        <v>43.26</v>
      </c>
      <c r="AG68" s="28"/>
      <c r="AH68" s="28"/>
      <c r="AI68" s="28"/>
      <c r="AJ68" s="29">
        <v>14</v>
      </c>
      <c r="AK68" s="29">
        <v>0</v>
      </c>
      <c r="AL68" s="29">
        <v>0</v>
      </c>
      <c r="AM68" s="29">
        <v>0</v>
      </c>
      <c r="AN68" s="30">
        <v>0</v>
      </c>
      <c r="AO68" s="27">
        <f t="shared" si="67"/>
        <v>43.26</v>
      </c>
      <c r="AP68" s="26">
        <f t="shared" si="68"/>
        <v>14</v>
      </c>
      <c r="AQ68" s="23">
        <f t="shared" si="69"/>
        <v>0</v>
      </c>
      <c r="AR68" s="45">
        <f t="shared" si="70"/>
        <v>57.26</v>
      </c>
      <c r="AS68" s="31">
        <v>51.49</v>
      </c>
      <c r="AT68" s="28"/>
      <c r="AU68" s="28"/>
      <c r="AV68" s="29">
        <v>0</v>
      </c>
      <c r="AW68" s="29">
        <v>0</v>
      </c>
      <c r="AX68" s="29">
        <v>0</v>
      </c>
      <c r="AY68" s="29">
        <v>1</v>
      </c>
      <c r="AZ68" s="30">
        <v>0</v>
      </c>
      <c r="BA68" s="27">
        <f t="shared" si="71"/>
        <v>51.49</v>
      </c>
      <c r="BB68" s="26">
        <f t="shared" si="72"/>
        <v>0</v>
      </c>
      <c r="BC68" s="23">
        <f t="shared" si="73"/>
        <v>5</v>
      </c>
      <c r="BD68" s="45">
        <f t="shared" si="74"/>
        <v>56.49</v>
      </c>
      <c r="BE68" s="27"/>
      <c r="BF68" s="43"/>
      <c r="BG68" s="29"/>
      <c r="BH68" s="29"/>
      <c r="BI68" s="29"/>
      <c r="BJ68" s="29"/>
      <c r="BK68" s="30"/>
      <c r="BL68" s="40">
        <f t="shared" si="75"/>
        <v>0</v>
      </c>
      <c r="BM68" s="37">
        <f t="shared" si="76"/>
        <v>0</v>
      </c>
      <c r="BN68" s="36">
        <f t="shared" si="77"/>
        <v>0</v>
      </c>
      <c r="BO68" s="35">
        <f t="shared" si="78"/>
        <v>0</v>
      </c>
      <c r="BP68" s="31">
        <v>83.27</v>
      </c>
      <c r="BQ68" s="28"/>
      <c r="BR68" s="28"/>
      <c r="BS68" s="28"/>
      <c r="BT68" s="29">
        <v>8</v>
      </c>
      <c r="BU68" s="29">
        <v>0</v>
      </c>
      <c r="BV68" s="29">
        <v>0</v>
      </c>
      <c r="BW68" s="29">
        <v>0</v>
      </c>
      <c r="BX68" s="30">
        <v>0</v>
      </c>
      <c r="BY68" s="27">
        <f t="shared" si="79"/>
        <v>83.27</v>
      </c>
      <c r="BZ68" s="26">
        <f t="shared" si="80"/>
        <v>8</v>
      </c>
      <c r="CA68" s="32">
        <f t="shared" si="81"/>
        <v>0</v>
      </c>
      <c r="CB68" s="72">
        <f t="shared" si="82"/>
        <v>91.27</v>
      </c>
      <c r="CC68" s="31"/>
      <c r="CD68" s="28"/>
      <c r="CE68" s="29"/>
      <c r="CF68" s="29"/>
      <c r="CG68" s="29"/>
      <c r="CH68" s="29"/>
      <c r="CI68" s="30"/>
      <c r="CJ68" s="27"/>
      <c r="CK68" s="26"/>
      <c r="CL68" s="23"/>
      <c r="CM68" s="45" t="s">
        <v>167</v>
      </c>
      <c r="IL68" s="79"/>
      <c r="IQ68"/>
    </row>
    <row r="69" spans="1:283" s="4" customFormat="1" x14ac:dyDescent="0.25">
      <c r="A69" s="33"/>
      <c r="B69" s="63" t="s">
        <v>130</v>
      </c>
      <c r="C69" s="25"/>
      <c r="D69" s="64"/>
      <c r="E69" s="64" t="s">
        <v>15</v>
      </c>
      <c r="F69" s="65" t="s">
        <v>22</v>
      </c>
      <c r="G69" s="24" t="str">
        <f>IF(AND(OR($G$2="Y",$H$2="Y"),I69&lt;5,J69&lt;5),IF(AND(I69=#REF!,J69=#REF!),#REF!+1,1),"")</f>
        <v/>
      </c>
      <c r="H69" s="21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4">
        <f>IF(ISNA(VLOOKUP(E69,SortLookup!$A$1:$B$5,2,FALSE))," ",VLOOKUP(E69,SortLookup!$A$1:$B$5,2,FALSE))</f>
        <v>0</v>
      </c>
      <c r="J69" s="22">
        <f>IF(ISNA(VLOOKUP(F69,SortLookup!$A$7:$B$11,2,FALSE))," ",VLOOKUP(F69,SortLookup!$A$7:$B$11,2,FALSE))</f>
        <v>3</v>
      </c>
      <c r="K69" s="58" t="s">
        <v>167</v>
      </c>
      <c r="L69" s="59"/>
      <c r="M69" s="36"/>
      <c r="N69" s="37">
        <f t="shared" si="61"/>
        <v>0</v>
      </c>
      <c r="O69" s="60"/>
      <c r="P69" s="31">
        <v>90.8</v>
      </c>
      <c r="Q69" s="28"/>
      <c r="R69" s="28"/>
      <c r="S69" s="28"/>
      <c r="T69" s="28"/>
      <c r="U69" s="28"/>
      <c r="V69" s="28"/>
      <c r="W69" s="29">
        <v>1</v>
      </c>
      <c r="X69" s="29">
        <v>0</v>
      </c>
      <c r="Y69" s="29">
        <v>0</v>
      </c>
      <c r="Z69" s="29">
        <v>0</v>
      </c>
      <c r="AA69" s="30">
        <v>0</v>
      </c>
      <c r="AB69" s="27">
        <f>P69+Q69+R69+S69+T69+U69+V69</f>
        <v>90.8</v>
      </c>
      <c r="AC69" s="26">
        <f>W69</f>
        <v>1</v>
      </c>
      <c r="AD69" s="23">
        <f>(X69*3)+(Y69*10)+(Z69*5)+(AA69*20)</f>
        <v>0</v>
      </c>
      <c r="AE69" s="45">
        <f>AB69+AC69+AD69</f>
        <v>91.8</v>
      </c>
      <c r="AF69" s="31">
        <v>41.56</v>
      </c>
      <c r="AG69" s="28"/>
      <c r="AH69" s="28"/>
      <c r="AI69" s="28"/>
      <c r="AJ69" s="29">
        <v>9</v>
      </c>
      <c r="AK69" s="29">
        <v>0</v>
      </c>
      <c r="AL69" s="29">
        <v>0</v>
      </c>
      <c r="AM69" s="29">
        <v>0</v>
      </c>
      <c r="AN69" s="30">
        <v>0</v>
      </c>
      <c r="AO69" s="27">
        <f t="shared" si="67"/>
        <v>41.56</v>
      </c>
      <c r="AP69" s="26">
        <f t="shared" si="68"/>
        <v>9</v>
      </c>
      <c r="AQ69" s="23">
        <f t="shared" si="69"/>
        <v>0</v>
      </c>
      <c r="AR69" s="45">
        <f t="shared" si="70"/>
        <v>50.56</v>
      </c>
      <c r="AS69" s="31">
        <v>57.47</v>
      </c>
      <c r="AT69" s="28"/>
      <c r="AU69" s="28"/>
      <c r="AV69" s="29">
        <v>20</v>
      </c>
      <c r="AW69" s="29">
        <v>0</v>
      </c>
      <c r="AX69" s="29">
        <v>0</v>
      </c>
      <c r="AY69" s="29">
        <v>1</v>
      </c>
      <c r="AZ69" s="30">
        <v>0</v>
      </c>
      <c r="BA69" s="27">
        <f t="shared" si="71"/>
        <v>57.47</v>
      </c>
      <c r="BB69" s="26">
        <f t="shared" si="72"/>
        <v>20</v>
      </c>
      <c r="BC69" s="23">
        <f t="shared" si="73"/>
        <v>5</v>
      </c>
      <c r="BD69" s="45">
        <f t="shared" si="74"/>
        <v>82.47</v>
      </c>
      <c r="BE69" s="27"/>
      <c r="BF69" s="43"/>
      <c r="BG69" s="29"/>
      <c r="BH69" s="29"/>
      <c r="BI69" s="29"/>
      <c r="BJ69" s="29"/>
      <c r="BK69" s="30"/>
      <c r="BL69" s="40">
        <f t="shared" si="75"/>
        <v>0</v>
      </c>
      <c r="BM69" s="37">
        <f t="shared" si="76"/>
        <v>0</v>
      </c>
      <c r="BN69" s="36">
        <f t="shared" si="77"/>
        <v>0</v>
      </c>
      <c r="BO69" s="35">
        <f t="shared" si="78"/>
        <v>0</v>
      </c>
      <c r="BP69" s="31">
        <v>78.819999999999993</v>
      </c>
      <c r="BQ69" s="28"/>
      <c r="BR69" s="28"/>
      <c r="BS69" s="28"/>
      <c r="BT69" s="29">
        <v>13</v>
      </c>
      <c r="BU69" s="29">
        <v>0</v>
      </c>
      <c r="BV69" s="29">
        <v>0</v>
      </c>
      <c r="BW69" s="29">
        <v>0</v>
      </c>
      <c r="BX69" s="30">
        <v>0</v>
      </c>
      <c r="BY69" s="27">
        <f t="shared" si="79"/>
        <v>78.819999999999993</v>
      </c>
      <c r="BZ69" s="26">
        <f t="shared" si="80"/>
        <v>13</v>
      </c>
      <c r="CA69" s="32">
        <f t="shared" si="81"/>
        <v>0</v>
      </c>
      <c r="CB69" s="72">
        <f t="shared" si="82"/>
        <v>91.82</v>
      </c>
      <c r="CC69" s="31"/>
      <c r="CD69" s="28"/>
      <c r="CE69" s="29"/>
      <c r="CF69" s="29"/>
      <c r="CG69" s="29"/>
      <c r="CH69" s="29"/>
      <c r="CI69" s="30"/>
      <c r="CJ69" s="27"/>
      <c r="CK69" s="26"/>
      <c r="CL69" s="23"/>
      <c r="CM69" s="45"/>
      <c r="IL69" s="79"/>
      <c r="IO69"/>
      <c r="IP69"/>
    </row>
    <row r="70" spans="1:283" s="4" customFormat="1" x14ac:dyDescent="0.25">
      <c r="A70" s="33"/>
      <c r="B70" s="63" t="s">
        <v>114</v>
      </c>
      <c r="C70" s="25"/>
      <c r="D70" s="64" t="s">
        <v>104</v>
      </c>
      <c r="E70" s="64" t="s">
        <v>15</v>
      </c>
      <c r="F70" s="65" t="s">
        <v>21</v>
      </c>
      <c r="G70" s="24" t="str">
        <f>IF(AND(OR($G$2="Y",$H$2="Y"),I70&lt;5,J70&lt;5),IF(AND(I70=#REF!,J70=#REF!),#REF!+1,1),"")</f>
        <v/>
      </c>
      <c r="H70" s="21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4">
        <f>IF(ISNA(VLOOKUP(E70,SortLookup!$A$1:$B$5,2,FALSE))," ",VLOOKUP(E70,SortLookup!$A$1:$B$5,2,FALSE))</f>
        <v>0</v>
      </c>
      <c r="J70" s="22">
        <f>IF(ISNA(VLOOKUP(F70,SortLookup!$A$7:$B$11,2,FALSE))," ",VLOOKUP(F70,SortLookup!$A$7:$B$11,2,FALSE))</f>
        <v>2</v>
      </c>
      <c r="K70" s="58" t="s">
        <v>167</v>
      </c>
      <c r="L70" s="59"/>
      <c r="M70" s="36"/>
      <c r="N70" s="37">
        <f t="shared" si="61"/>
        <v>0</v>
      </c>
      <c r="O70" s="60"/>
      <c r="P70" s="31">
        <v>25.97</v>
      </c>
      <c r="Q70" s="28"/>
      <c r="R70" s="28"/>
      <c r="S70" s="28"/>
      <c r="T70" s="28"/>
      <c r="U70" s="28"/>
      <c r="V70" s="28"/>
      <c r="W70" s="29">
        <v>0</v>
      </c>
      <c r="X70" s="29">
        <v>1</v>
      </c>
      <c r="Y70" s="29">
        <v>0</v>
      </c>
      <c r="Z70" s="29">
        <v>0</v>
      </c>
      <c r="AA70" s="30">
        <v>0</v>
      </c>
      <c r="AB70" s="27">
        <f>P70+Q70+R70+S70+T70+U70+V70</f>
        <v>25.97</v>
      </c>
      <c r="AC70" s="26">
        <f>W70</f>
        <v>0</v>
      </c>
      <c r="AD70" s="23">
        <f>(X70*3)+(Y70*10)+(Z70*5)+(AA70*20)</f>
        <v>3</v>
      </c>
      <c r="AE70" s="45">
        <f>AB70+AC70+AD70</f>
        <v>28.97</v>
      </c>
      <c r="AF70" s="31">
        <v>26.66</v>
      </c>
      <c r="AG70" s="28"/>
      <c r="AH70" s="28"/>
      <c r="AI70" s="28"/>
      <c r="AJ70" s="29">
        <v>10</v>
      </c>
      <c r="AK70" s="29">
        <v>0</v>
      </c>
      <c r="AL70" s="29">
        <v>0</v>
      </c>
      <c r="AM70" s="29">
        <v>0</v>
      </c>
      <c r="AN70" s="30">
        <v>0</v>
      </c>
      <c r="AO70" s="27">
        <f t="shared" si="67"/>
        <v>26.66</v>
      </c>
      <c r="AP70" s="26">
        <f t="shared" si="68"/>
        <v>10</v>
      </c>
      <c r="AQ70" s="23">
        <f t="shared" si="69"/>
        <v>0</v>
      </c>
      <c r="AR70" s="45">
        <f t="shared" si="70"/>
        <v>36.659999999999997</v>
      </c>
      <c r="AS70" s="31">
        <v>36.08</v>
      </c>
      <c r="AT70" s="28"/>
      <c r="AU70" s="28"/>
      <c r="AV70" s="29">
        <v>3</v>
      </c>
      <c r="AW70" s="29">
        <v>0</v>
      </c>
      <c r="AX70" s="29">
        <v>0</v>
      </c>
      <c r="AY70" s="29">
        <v>0</v>
      </c>
      <c r="AZ70" s="30">
        <v>0</v>
      </c>
      <c r="BA70" s="27">
        <f t="shared" si="71"/>
        <v>36.08</v>
      </c>
      <c r="BB70" s="26">
        <f t="shared" si="72"/>
        <v>3</v>
      </c>
      <c r="BC70" s="23">
        <f t="shared" si="73"/>
        <v>0</v>
      </c>
      <c r="BD70" s="45">
        <f t="shared" si="74"/>
        <v>39.08</v>
      </c>
      <c r="BE70" s="27"/>
      <c r="BF70" s="43"/>
      <c r="BG70" s="29"/>
      <c r="BH70" s="29"/>
      <c r="BI70" s="29"/>
      <c r="BJ70" s="29"/>
      <c r="BK70" s="30"/>
      <c r="BL70" s="40">
        <f t="shared" si="75"/>
        <v>0</v>
      </c>
      <c r="BM70" s="37">
        <f t="shared" si="76"/>
        <v>0</v>
      </c>
      <c r="BN70" s="36">
        <f t="shared" si="77"/>
        <v>0</v>
      </c>
      <c r="BO70" s="35">
        <f t="shared" si="78"/>
        <v>0</v>
      </c>
      <c r="BP70" s="31">
        <v>54.35</v>
      </c>
      <c r="BQ70" s="28"/>
      <c r="BR70" s="28"/>
      <c r="BS70" s="28"/>
      <c r="BT70" s="29">
        <v>5</v>
      </c>
      <c r="BU70" s="29">
        <v>1</v>
      </c>
      <c r="BV70" s="29">
        <v>0</v>
      </c>
      <c r="BW70" s="29">
        <v>0</v>
      </c>
      <c r="BX70" s="30">
        <v>0</v>
      </c>
      <c r="BY70" s="27">
        <f t="shared" si="79"/>
        <v>54.35</v>
      </c>
      <c r="BZ70" s="26">
        <f t="shared" si="80"/>
        <v>5</v>
      </c>
      <c r="CA70" s="32">
        <f t="shared" si="81"/>
        <v>3</v>
      </c>
      <c r="CB70" s="72">
        <f t="shared" si="82"/>
        <v>62.35</v>
      </c>
      <c r="CC70" s="31"/>
      <c r="CD70" s="28"/>
      <c r="CE70" s="29"/>
      <c r="CF70" s="29"/>
      <c r="CG70" s="29"/>
      <c r="CH70" s="29"/>
      <c r="CI70" s="30"/>
      <c r="CJ70" s="27"/>
      <c r="CK70" s="26"/>
      <c r="CL70" s="23"/>
      <c r="CM70" s="45" t="s">
        <v>167</v>
      </c>
      <c r="IL70" s="79"/>
      <c r="IM70"/>
      <c r="IN70"/>
      <c r="IO70"/>
      <c r="IP70"/>
      <c r="IQ70"/>
    </row>
    <row r="71" spans="1:283" s="4" customFormat="1" x14ac:dyDescent="0.25">
      <c r="A71" s="33"/>
      <c r="B71" s="63" t="s">
        <v>155</v>
      </c>
      <c r="C71" s="25"/>
      <c r="D71" s="64"/>
      <c r="E71" s="64" t="s">
        <v>15</v>
      </c>
      <c r="F71" s="65" t="s">
        <v>22</v>
      </c>
      <c r="G71" s="24" t="str">
        <f>IF(AND(OR($G$2="Y",$H$2="Y"),I71&lt;5,J71&lt;5),IF(AND(I71=#REF!,J71=#REF!),#REF!+1,1),"")</f>
        <v/>
      </c>
      <c r="H71" s="21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4">
        <f>IF(ISNA(VLOOKUP(E71,SortLookup!$A$1:$B$5,2,FALSE))," ",VLOOKUP(E71,SortLookup!$A$1:$B$5,2,FALSE))</f>
        <v>0</v>
      </c>
      <c r="J71" s="22">
        <f>IF(ISNA(VLOOKUP(F71,SortLookup!$A$7:$B$11,2,FALSE))," ",VLOOKUP(F71,SortLookup!$A$7:$B$11,2,FALSE))</f>
        <v>3</v>
      </c>
      <c r="K71" s="58" t="s">
        <v>106</v>
      </c>
      <c r="L71" s="59"/>
      <c r="M71" s="36"/>
      <c r="N71" s="37">
        <f t="shared" si="61"/>
        <v>0</v>
      </c>
      <c r="O71" s="60"/>
      <c r="P71" s="31"/>
      <c r="Q71" s="28"/>
      <c r="R71" s="28"/>
      <c r="S71" s="28"/>
      <c r="T71" s="28"/>
      <c r="U71" s="28"/>
      <c r="V71" s="28"/>
      <c r="W71" s="29"/>
      <c r="X71" s="29"/>
      <c r="Y71" s="29"/>
      <c r="Z71" s="29"/>
      <c r="AA71" s="30"/>
      <c r="AB71" s="27"/>
      <c r="AC71" s="26"/>
      <c r="AD71" s="23"/>
      <c r="AE71" s="45"/>
      <c r="AF71" s="31"/>
      <c r="AG71" s="28"/>
      <c r="AH71" s="28"/>
      <c r="AI71" s="28"/>
      <c r="AJ71" s="29"/>
      <c r="AK71" s="29"/>
      <c r="AL71" s="29"/>
      <c r="AM71" s="29"/>
      <c r="AN71" s="30"/>
      <c r="AO71" s="27"/>
      <c r="AP71" s="26"/>
      <c r="AQ71" s="23"/>
      <c r="AR71" s="45"/>
      <c r="AS71" s="31"/>
      <c r="AT71" s="28"/>
      <c r="AU71" s="28"/>
      <c r="AV71" s="29"/>
      <c r="AW71" s="29"/>
      <c r="AX71" s="29"/>
      <c r="AY71" s="114"/>
      <c r="AZ71" s="115"/>
      <c r="BA71" s="116"/>
      <c r="BB71" s="117"/>
      <c r="BC71" s="118"/>
      <c r="BD71" s="119"/>
      <c r="BE71" s="116"/>
      <c r="BF71" s="120"/>
      <c r="BG71" s="114"/>
      <c r="BH71" s="114"/>
      <c r="BI71" s="114"/>
      <c r="BJ71" s="114"/>
      <c r="BK71" s="115"/>
      <c r="BL71" s="121">
        <f t="shared" si="75"/>
        <v>0</v>
      </c>
      <c r="BM71" s="122">
        <f t="shared" si="76"/>
        <v>0</v>
      </c>
      <c r="BN71" s="123">
        <f t="shared" si="77"/>
        <v>0</v>
      </c>
      <c r="BO71" s="124">
        <f t="shared" si="78"/>
        <v>0</v>
      </c>
      <c r="BP71" s="125"/>
      <c r="BQ71" s="126"/>
      <c r="BR71" s="126"/>
      <c r="BS71" s="126"/>
      <c r="BT71" s="114"/>
      <c r="BU71" s="114"/>
      <c r="BV71" s="114"/>
      <c r="BW71" s="114"/>
      <c r="BX71" s="115"/>
      <c r="BY71" s="116"/>
      <c r="BZ71" s="117"/>
      <c r="CA71" s="127"/>
      <c r="CB71" s="128" t="s">
        <v>106</v>
      </c>
      <c r="CC71" s="125"/>
      <c r="CD71" s="126"/>
      <c r="CE71" s="114"/>
      <c r="CF71" s="114"/>
      <c r="CG71" s="114"/>
      <c r="CH71" s="114"/>
      <c r="CI71" s="115"/>
      <c r="CJ71" s="116"/>
      <c r="CK71" s="117"/>
      <c r="CL71" s="118"/>
      <c r="CM71" s="119"/>
      <c r="IL71" s="79"/>
      <c r="IM71"/>
      <c r="IN71"/>
      <c r="IO71"/>
      <c r="IP71"/>
      <c r="IQ71"/>
    </row>
    <row r="72" spans="1:283" s="4" customFormat="1" ht="3" customHeight="1" x14ac:dyDescent="0.25">
      <c r="A72" s="138"/>
      <c r="B72" s="139"/>
      <c r="C72" s="140"/>
      <c r="D72" s="141"/>
      <c r="E72" s="141"/>
      <c r="F72" s="142"/>
      <c r="G72" s="143"/>
      <c r="H72" s="144"/>
      <c r="I72" s="145"/>
      <c r="J72" s="146"/>
      <c r="K72" s="147"/>
      <c r="L72" s="148"/>
      <c r="M72" s="149"/>
      <c r="N72" s="150"/>
      <c r="O72" s="151"/>
      <c r="P72" s="152"/>
      <c r="Q72" s="153"/>
      <c r="R72" s="153"/>
      <c r="S72" s="153"/>
      <c r="T72" s="153"/>
      <c r="U72" s="153"/>
      <c r="V72" s="153"/>
      <c r="W72" s="154"/>
      <c r="X72" s="154"/>
      <c r="Y72" s="154"/>
      <c r="Z72" s="154"/>
      <c r="AA72" s="155"/>
      <c r="AB72" s="156"/>
      <c r="AC72" s="157"/>
      <c r="AD72" s="158"/>
      <c r="AE72" s="159"/>
      <c r="AF72" s="152"/>
      <c r="AG72" s="153"/>
      <c r="AH72" s="153"/>
      <c r="AI72" s="153"/>
      <c r="AJ72" s="154"/>
      <c r="AK72" s="154"/>
      <c r="AL72" s="154"/>
      <c r="AM72" s="154"/>
      <c r="AN72" s="155"/>
      <c r="AO72" s="156"/>
      <c r="AP72" s="157"/>
      <c r="AQ72" s="158"/>
      <c r="AR72" s="159"/>
      <c r="AS72" s="152"/>
      <c r="AT72" s="153"/>
      <c r="AU72" s="153"/>
      <c r="AV72" s="154"/>
      <c r="AW72" s="154"/>
      <c r="AX72" s="154"/>
      <c r="AY72" s="160"/>
      <c r="AZ72" s="161"/>
      <c r="BA72" s="162"/>
      <c r="BB72" s="163"/>
      <c r="BC72" s="164"/>
      <c r="BD72" s="165"/>
      <c r="BE72" s="162"/>
      <c r="BF72" s="166"/>
      <c r="BG72" s="160"/>
      <c r="BH72" s="160"/>
      <c r="BI72" s="160"/>
      <c r="BJ72" s="160"/>
      <c r="BK72" s="161"/>
      <c r="BL72" s="167"/>
      <c r="BM72" s="168"/>
      <c r="BN72" s="169"/>
      <c r="BO72" s="170"/>
      <c r="BP72" s="171"/>
      <c r="BQ72" s="172"/>
      <c r="BR72" s="172"/>
      <c r="BS72" s="172"/>
      <c r="BT72" s="160"/>
      <c r="BU72" s="160"/>
      <c r="BV72" s="160"/>
      <c r="BW72" s="160"/>
      <c r="BX72" s="161"/>
      <c r="BY72" s="162"/>
      <c r="BZ72" s="163"/>
      <c r="CA72" s="173"/>
      <c r="CB72" s="174"/>
      <c r="CC72" s="171"/>
      <c r="CD72" s="172"/>
      <c r="CE72" s="160"/>
      <c r="CF72" s="160"/>
      <c r="CG72" s="160"/>
      <c r="CH72" s="160"/>
      <c r="CI72" s="161"/>
      <c r="CJ72" s="162"/>
      <c r="CK72" s="163"/>
      <c r="CL72" s="164"/>
      <c r="CM72" s="165"/>
      <c r="IL72" s="79"/>
    </row>
    <row r="73" spans="1:283" s="4" customFormat="1" x14ac:dyDescent="0.25">
      <c r="A73" s="33">
        <v>1</v>
      </c>
      <c r="B73" s="63" t="s">
        <v>124</v>
      </c>
      <c r="C73" s="25"/>
      <c r="D73" s="64"/>
      <c r="E73" s="64" t="s">
        <v>18</v>
      </c>
      <c r="F73" s="65" t="s">
        <v>22</v>
      </c>
      <c r="G73" s="24" t="str">
        <f>IF(AND(OR($G$2="Y",$H$2="Y"),I73&lt;5,J73&lt;5),IF(AND(I73=#REF!,J73=#REF!),#REF!+1,1),"")</f>
        <v/>
      </c>
      <c r="H73" s="21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4">
        <f>IF(ISNA(VLOOKUP(E73,SortLookup!$A$1:$B$5,2,FALSE))," ",VLOOKUP(E73,SortLookup!$A$1:$B$5,2,FALSE))</f>
        <v>4</v>
      </c>
      <c r="J73" s="22">
        <f>IF(ISNA(VLOOKUP(F73,SortLookup!$A$7:$B$11,2,FALSE))," ",VLOOKUP(F73,SortLookup!$A$7:$B$11,2,FALSE))</f>
        <v>3</v>
      </c>
      <c r="K73" s="58">
        <f>L73+M73+O73</f>
        <v>290.08999999999997</v>
      </c>
      <c r="L73" s="59">
        <f>AB73+AO73+BA73+BL73+BY73+CJ73+CU72+DF72+DQ72+EB72+EM72+EX72+FI72+FT72+GE72+GP72+HA72+HL72+HW72+IH72</f>
        <v>261.08999999999997</v>
      </c>
      <c r="M73" s="36">
        <f>AD73+AQ73+BC73+BN73+CA73+CL73+CW72+DH72+DS72+ED72+EO72+EZ72+FK72+FV72+GG72+GR72+HC72+HN72+HY72+IJ72</f>
        <v>0</v>
      </c>
      <c r="N73" s="37">
        <f>O73</f>
        <v>29</v>
      </c>
      <c r="O73" s="60">
        <f>W73+AJ73+AV73+BG73+BT73+CE73+CP72+DA72+DL72+DW72+EH72+ES72+FD72+FO72+FZ72+GK72+GV72+HG72+HR72+IC72</f>
        <v>29</v>
      </c>
      <c r="P73" s="31">
        <v>32.79</v>
      </c>
      <c r="Q73" s="28"/>
      <c r="R73" s="28"/>
      <c r="S73" s="28"/>
      <c r="T73" s="28"/>
      <c r="U73" s="28"/>
      <c r="V73" s="28"/>
      <c r="W73" s="29">
        <v>0</v>
      </c>
      <c r="X73" s="29">
        <v>0</v>
      </c>
      <c r="Y73" s="29">
        <v>0</v>
      </c>
      <c r="Z73" s="29">
        <v>0</v>
      </c>
      <c r="AA73" s="30">
        <v>0</v>
      </c>
      <c r="AB73" s="27">
        <f>P73+Q73+R73+S73+T73+U73+V73</f>
        <v>32.79</v>
      </c>
      <c r="AC73" s="26">
        <f>W73</f>
        <v>0</v>
      </c>
      <c r="AD73" s="23">
        <f>(X73*3)+(Y73*10)+(Z73*5)+(AA73*20)</f>
        <v>0</v>
      </c>
      <c r="AE73" s="45">
        <f>AB73+AC73+AD73</f>
        <v>32.79</v>
      </c>
      <c r="AF73" s="31">
        <v>39.69</v>
      </c>
      <c r="AG73" s="28"/>
      <c r="AH73" s="28"/>
      <c r="AI73" s="28"/>
      <c r="AJ73" s="29">
        <v>10</v>
      </c>
      <c r="AK73" s="29">
        <v>0</v>
      </c>
      <c r="AL73" s="29">
        <v>0</v>
      </c>
      <c r="AM73" s="29">
        <v>0</v>
      </c>
      <c r="AN73" s="30">
        <v>0</v>
      </c>
      <c r="AO73" s="27">
        <f>AF73+AG73+AH73+AI73</f>
        <v>39.69</v>
      </c>
      <c r="AP73" s="26">
        <f>AJ73</f>
        <v>10</v>
      </c>
      <c r="AQ73" s="23">
        <f>(AK73*3)+(AL73*10)+(AM73*5)+(AN73*20)</f>
        <v>0</v>
      </c>
      <c r="AR73" s="45">
        <f>AO73+AP73+AQ73</f>
        <v>49.69</v>
      </c>
      <c r="AS73" s="31">
        <v>46.86</v>
      </c>
      <c r="AT73" s="28"/>
      <c r="AU73" s="28"/>
      <c r="AV73" s="29">
        <v>9</v>
      </c>
      <c r="AW73" s="29">
        <v>0</v>
      </c>
      <c r="AX73" s="29">
        <v>0</v>
      </c>
      <c r="AY73" s="114">
        <v>0</v>
      </c>
      <c r="AZ73" s="115">
        <v>0</v>
      </c>
      <c r="BA73" s="116">
        <f>AS73+AT73+AU73</f>
        <v>46.86</v>
      </c>
      <c r="BB73" s="117">
        <f>AV73</f>
        <v>9</v>
      </c>
      <c r="BC73" s="118">
        <f>(AW73*3)+(AX73*10)+(AY73*5)+(AZ73*20)</f>
        <v>0</v>
      </c>
      <c r="BD73" s="119">
        <f>BA73+BB73+BC73</f>
        <v>55.86</v>
      </c>
      <c r="BE73" s="116"/>
      <c r="BF73" s="120"/>
      <c r="BG73" s="114"/>
      <c r="BH73" s="114"/>
      <c r="BI73" s="114"/>
      <c r="BJ73" s="114"/>
      <c r="BK73" s="115"/>
      <c r="BL73" s="121">
        <f>BE73+BF73</f>
        <v>0</v>
      </c>
      <c r="BM73" s="122">
        <f>BG73/2</f>
        <v>0</v>
      </c>
      <c r="BN73" s="123">
        <f>(BH73*3)+(BI73*5)+(BJ73*5)+(BK73*20)</f>
        <v>0</v>
      </c>
      <c r="BO73" s="124">
        <f>BL73+BM73+BN73</f>
        <v>0</v>
      </c>
      <c r="BP73" s="125">
        <v>80.739999999999995</v>
      </c>
      <c r="BQ73" s="126"/>
      <c r="BR73" s="126"/>
      <c r="BS73" s="126"/>
      <c r="BT73" s="114">
        <v>4</v>
      </c>
      <c r="BU73" s="114">
        <v>0</v>
      </c>
      <c r="BV73" s="114">
        <v>0</v>
      </c>
      <c r="BW73" s="114">
        <v>0</v>
      </c>
      <c r="BX73" s="115">
        <v>0</v>
      </c>
      <c r="BY73" s="116">
        <f>BP73+BQ73+BR73+BS73</f>
        <v>80.739999999999995</v>
      </c>
      <c r="BZ73" s="117">
        <f>BT73</f>
        <v>4</v>
      </c>
      <c r="CA73" s="127">
        <f>(BU73*3)+(BV73*10)+(BW73*5)+(BX73*20)</f>
        <v>0</v>
      </c>
      <c r="CB73" s="128">
        <f>BY73+BZ73+CA73</f>
        <v>84.74</v>
      </c>
      <c r="CC73" s="125">
        <v>61.01</v>
      </c>
      <c r="CD73" s="126"/>
      <c r="CE73" s="114">
        <v>6</v>
      </c>
      <c r="CF73" s="114">
        <v>0</v>
      </c>
      <c r="CG73" s="114">
        <v>0</v>
      </c>
      <c r="CH73" s="114">
        <v>0</v>
      </c>
      <c r="CI73" s="115">
        <v>0</v>
      </c>
      <c r="CJ73" s="116">
        <f>CC73+CD73</f>
        <v>61.01</v>
      </c>
      <c r="CK73" s="117">
        <f>CE73</f>
        <v>6</v>
      </c>
      <c r="CL73" s="118">
        <f>(CF73*3)+(CG73*10)+(CH73*5)+(CI73*20)</f>
        <v>0</v>
      </c>
      <c r="CM73" s="119">
        <f>CJ73+CK73+CL73</f>
        <v>67.010000000000005</v>
      </c>
      <c r="IL73" s="79"/>
      <c r="IO73"/>
      <c r="IP73"/>
      <c r="IQ73"/>
    </row>
    <row r="74" spans="1:283" s="4" customFormat="1" ht="13.8" thickBot="1" x14ac:dyDescent="0.3">
      <c r="A74" s="136">
        <v>2</v>
      </c>
      <c r="B74" s="95" t="s">
        <v>179</v>
      </c>
      <c r="C74" s="96"/>
      <c r="D74" s="97"/>
      <c r="E74" s="97" t="s">
        <v>18</v>
      </c>
      <c r="F74" s="98" t="s">
        <v>100</v>
      </c>
      <c r="G74" s="99" t="str">
        <f>IF(AND(OR($G$2="Y",$H$2="Y"),I74&lt;5,J74&lt;5),IF(AND(I74=#REF!,J74=#REF!),#REF!+1,1),"")</f>
        <v/>
      </c>
      <c r="H74" s="100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101">
        <f>IF(ISNA(VLOOKUP(E74,SortLookup!$A$1:$B$5,2,FALSE))," ",VLOOKUP(E74,SortLookup!$A$1:$B$5,2,FALSE))</f>
        <v>4</v>
      </c>
      <c r="J74" s="102" t="str">
        <f>IF(ISNA(VLOOKUP(F74,SortLookup!$A$7:$B$11,2,FALSE))," ",VLOOKUP(F74,SortLookup!$A$7:$B$11,2,FALSE))</f>
        <v xml:space="preserve"> </v>
      </c>
      <c r="K74" s="103">
        <f>L74+M74+O74</f>
        <v>312.32</v>
      </c>
      <c r="L74" s="104">
        <f>AB74+AO74+BA74+BL74+BY74+CJ74+CU73+DF73+DQ73+EB73+EM73+EX73+FI73+FT73+GE73+GP73+HA73+HL73+HW73+IH73</f>
        <v>269.32</v>
      </c>
      <c r="M74" s="105">
        <f>AD74+AQ74+BC74+BN74+CA74+CL74+CW73+DH73+DS73+ED73+EO73+EZ73+FK73+FV73+GG73+GR73+HC73+HN73+HY73+IJ73</f>
        <v>5</v>
      </c>
      <c r="N74" s="106">
        <f>O74</f>
        <v>38</v>
      </c>
      <c r="O74" s="107">
        <f>W74+AJ74+AV74+BG74+BT74+CE74+CP73+DA73+DL73+DW73+EH73+ES73+FD73+FO73+FZ73+GK73+GV73+HG73+HR73+IC73</f>
        <v>38</v>
      </c>
      <c r="P74" s="108">
        <v>59.25</v>
      </c>
      <c r="Q74" s="109"/>
      <c r="R74" s="109"/>
      <c r="S74" s="109"/>
      <c r="T74" s="109"/>
      <c r="U74" s="109"/>
      <c r="V74" s="109"/>
      <c r="W74" s="110">
        <v>0</v>
      </c>
      <c r="X74" s="110">
        <v>0</v>
      </c>
      <c r="Y74" s="110">
        <v>0</v>
      </c>
      <c r="Z74" s="110">
        <v>0</v>
      </c>
      <c r="AA74" s="111">
        <v>0</v>
      </c>
      <c r="AB74" s="112">
        <f>P74+Q74+R74+S74+T74+U74+V74</f>
        <v>59.25</v>
      </c>
      <c r="AC74" s="106">
        <f>W74</f>
        <v>0</v>
      </c>
      <c r="AD74" s="105">
        <f>(X74*3)+(Y74*10)+(Z74*5)+(AA74*20)</f>
        <v>0</v>
      </c>
      <c r="AE74" s="113">
        <f>AB74+AC74+AD74</f>
        <v>59.25</v>
      </c>
      <c r="AF74" s="108">
        <v>35.159999999999997</v>
      </c>
      <c r="AG74" s="109"/>
      <c r="AH74" s="109"/>
      <c r="AI74" s="109"/>
      <c r="AJ74" s="110">
        <v>27</v>
      </c>
      <c r="AK74" s="110">
        <v>0</v>
      </c>
      <c r="AL74" s="110">
        <v>0</v>
      </c>
      <c r="AM74" s="110">
        <v>0</v>
      </c>
      <c r="AN74" s="111">
        <v>0</v>
      </c>
      <c r="AO74" s="112">
        <f>AF74+AG74+AH74+AI74</f>
        <v>35.159999999999997</v>
      </c>
      <c r="AP74" s="106">
        <f>AJ74</f>
        <v>27</v>
      </c>
      <c r="AQ74" s="105">
        <f>(AK74*3)+(AL74*10)+(AM74*5)+(AN74*20)</f>
        <v>0</v>
      </c>
      <c r="AR74" s="113">
        <f>AO74+AP74+AQ74</f>
        <v>62.16</v>
      </c>
      <c r="AS74" s="108">
        <v>40.1</v>
      </c>
      <c r="AT74" s="109"/>
      <c r="AU74" s="109"/>
      <c r="AV74" s="110">
        <v>1</v>
      </c>
      <c r="AW74" s="110">
        <v>0</v>
      </c>
      <c r="AX74" s="110">
        <v>0</v>
      </c>
      <c r="AY74" s="110">
        <v>0</v>
      </c>
      <c r="AZ74" s="111">
        <v>0</v>
      </c>
      <c r="BA74" s="112">
        <f>AS74+AT74+AU74</f>
        <v>40.1</v>
      </c>
      <c r="BB74" s="106">
        <f>AV74</f>
        <v>1</v>
      </c>
      <c r="BC74" s="105">
        <f>(AW74*3)+(AX74*10)+(AY74*5)+(AZ74*20)</f>
        <v>0</v>
      </c>
      <c r="BD74" s="113">
        <f>BA74+BB74+BC74</f>
        <v>41.1</v>
      </c>
      <c r="BE74" s="116"/>
      <c r="BF74" s="120"/>
      <c r="BG74" s="114"/>
      <c r="BH74" s="114"/>
      <c r="BI74" s="114"/>
      <c r="BJ74" s="114"/>
      <c r="BK74" s="115"/>
      <c r="BL74" s="121">
        <f>BE74+BF74</f>
        <v>0</v>
      </c>
      <c r="BM74" s="122">
        <f>BG74/2</f>
        <v>0</v>
      </c>
      <c r="BN74" s="123">
        <f>(BH74*3)+(BI74*5)+(BJ74*5)+(BK74*20)</f>
        <v>0</v>
      </c>
      <c r="BO74" s="124">
        <f>BL74+BM74+BN74</f>
        <v>0</v>
      </c>
      <c r="BP74" s="125">
        <v>81.45</v>
      </c>
      <c r="BQ74" s="126"/>
      <c r="BR74" s="126"/>
      <c r="BS74" s="126"/>
      <c r="BT74" s="114">
        <v>3</v>
      </c>
      <c r="BU74" s="114">
        <v>0</v>
      </c>
      <c r="BV74" s="114">
        <v>0</v>
      </c>
      <c r="BW74" s="114">
        <v>0</v>
      </c>
      <c r="BX74" s="115">
        <v>0</v>
      </c>
      <c r="BY74" s="116">
        <f>BP74+BQ74+BR74+BS74</f>
        <v>81.45</v>
      </c>
      <c r="BZ74" s="117">
        <f>BT74</f>
        <v>3</v>
      </c>
      <c r="CA74" s="127">
        <f>(BU74*3)+(BV74*10)+(BW74*5)+(BX74*20)</f>
        <v>0</v>
      </c>
      <c r="CB74" s="128">
        <f>BY74+BZ74+CA74</f>
        <v>84.45</v>
      </c>
      <c r="CC74" s="125">
        <v>53.36</v>
      </c>
      <c r="CD74" s="126"/>
      <c r="CE74" s="114">
        <v>7</v>
      </c>
      <c r="CF74" s="114">
        <v>0</v>
      </c>
      <c r="CG74" s="114">
        <v>0</v>
      </c>
      <c r="CH74" s="114">
        <v>1</v>
      </c>
      <c r="CI74" s="115">
        <v>0</v>
      </c>
      <c r="CJ74" s="116">
        <f>CC74+CD74</f>
        <v>53.36</v>
      </c>
      <c r="CK74" s="117">
        <f>CE74</f>
        <v>7</v>
      </c>
      <c r="CL74" s="118">
        <f>(CF74*3)+(CG74*10)+(CH74*5)+(CI74*20)</f>
        <v>5</v>
      </c>
      <c r="CM74" s="119">
        <f>CJ74+CK74+CL74</f>
        <v>65.36</v>
      </c>
      <c r="CN74" s="1"/>
      <c r="CO74" s="1"/>
      <c r="CP74" s="2"/>
      <c r="CQ74" s="2"/>
      <c r="CR74" s="2"/>
      <c r="CS74" s="2"/>
      <c r="CT74" s="2"/>
      <c r="CU74" s="61"/>
      <c r="CV74" s="13"/>
      <c r="CW74" s="6"/>
      <c r="CX74" s="38"/>
      <c r="CY74" s="1"/>
      <c r="CZ74" s="1"/>
      <c r="DA74" s="2"/>
      <c r="DB74" s="2"/>
      <c r="DC74" s="2"/>
      <c r="DD74" s="2"/>
      <c r="DE74" s="2"/>
      <c r="DF74" s="61"/>
      <c r="DG74" s="13"/>
      <c r="DH74" s="6"/>
      <c r="DI74" s="38"/>
      <c r="DJ74" s="1"/>
      <c r="DK74" s="1"/>
      <c r="DL74" s="2"/>
      <c r="DM74" s="2"/>
      <c r="DN74" s="2"/>
      <c r="DO74" s="2"/>
      <c r="DP74" s="2"/>
      <c r="DQ74" s="61"/>
      <c r="DR74" s="13"/>
      <c r="DS74" s="6"/>
      <c r="DT74" s="38"/>
      <c r="DU74" s="1"/>
      <c r="DV74" s="1"/>
      <c r="DW74" s="2"/>
      <c r="DX74" s="2"/>
      <c r="DY74" s="2"/>
      <c r="DZ74" s="2"/>
      <c r="EA74" s="2"/>
      <c r="EB74" s="61"/>
      <c r="EC74" s="13"/>
      <c r="ED74" s="6"/>
      <c r="EE74" s="38"/>
      <c r="EF74" s="1"/>
      <c r="EG74" s="1"/>
      <c r="EH74" s="2"/>
      <c r="EI74" s="2"/>
      <c r="EJ74" s="2"/>
      <c r="EK74" s="2"/>
      <c r="EL74" s="2"/>
      <c r="EM74" s="61"/>
      <c r="EN74" s="13"/>
      <c r="EO74" s="6"/>
      <c r="EP74" s="38"/>
      <c r="EQ74" s="1"/>
      <c r="ER74" s="1"/>
      <c r="ES74" s="2"/>
      <c r="ET74" s="2"/>
      <c r="EU74" s="2"/>
      <c r="EV74" s="2"/>
      <c r="EW74" s="2"/>
      <c r="EX74" s="61"/>
      <c r="EY74" s="13"/>
      <c r="EZ74" s="6"/>
      <c r="FA74" s="38"/>
      <c r="FB74" s="1"/>
      <c r="FC74" s="1"/>
      <c r="FD74" s="2"/>
      <c r="FE74" s="2"/>
      <c r="FF74" s="2"/>
      <c r="FG74" s="2"/>
      <c r="FH74" s="2"/>
      <c r="FI74" s="61"/>
      <c r="FJ74" s="13"/>
      <c r="FK74" s="6"/>
      <c r="FL74" s="38"/>
      <c r="FM74" s="1"/>
      <c r="FN74" s="1"/>
      <c r="FO74" s="2"/>
      <c r="FP74" s="2"/>
      <c r="FQ74" s="2"/>
      <c r="FR74" s="2"/>
      <c r="FS74" s="2"/>
      <c r="FT74" s="61"/>
      <c r="FU74" s="13"/>
      <c r="FV74" s="6"/>
      <c r="FW74" s="38"/>
      <c r="FX74" s="1"/>
      <c r="FY74" s="1"/>
      <c r="FZ74" s="2"/>
      <c r="GA74" s="2"/>
      <c r="GB74" s="2"/>
      <c r="GC74" s="2"/>
      <c r="GD74" s="2"/>
      <c r="GE74" s="61"/>
      <c r="GF74" s="13"/>
      <c r="GG74" s="6"/>
      <c r="GH74" s="38"/>
      <c r="GI74" s="1"/>
      <c r="GJ74" s="1"/>
      <c r="GK74" s="2"/>
      <c r="GL74" s="2"/>
      <c r="GM74" s="2"/>
      <c r="GN74" s="2"/>
      <c r="GO74" s="2"/>
      <c r="GP74" s="61"/>
      <c r="GQ74" s="13"/>
      <c r="GR74" s="6"/>
      <c r="GS74" s="38"/>
      <c r="GT74" s="1"/>
      <c r="GU74" s="1"/>
      <c r="GV74" s="2"/>
      <c r="GW74" s="2"/>
      <c r="GX74" s="2"/>
      <c r="GY74" s="2"/>
      <c r="GZ74" s="2"/>
      <c r="HA74" s="61"/>
      <c r="HB74" s="13"/>
      <c r="HC74" s="6"/>
      <c r="HD74" s="38"/>
      <c r="HE74" s="1"/>
      <c r="HF74" s="1"/>
      <c r="HG74" s="2"/>
      <c r="HH74" s="2"/>
      <c r="HI74" s="2"/>
      <c r="HJ74" s="2"/>
      <c r="HK74" s="2"/>
      <c r="HL74" s="61"/>
      <c r="HM74" s="13"/>
      <c r="HN74" s="6"/>
      <c r="HO74" s="38"/>
      <c r="HP74" s="1"/>
      <c r="HQ74" s="1"/>
      <c r="HR74" s="2"/>
      <c r="HS74" s="2"/>
      <c r="HT74" s="2"/>
      <c r="HU74" s="2"/>
      <c r="HV74" s="2"/>
      <c r="HW74" s="61"/>
      <c r="HX74" s="13"/>
      <c r="HY74" s="6"/>
      <c r="HZ74" s="38"/>
      <c r="IA74" s="1"/>
      <c r="IB74" s="1"/>
      <c r="IC74" s="2"/>
      <c r="ID74" s="2"/>
      <c r="IE74" s="2"/>
      <c r="IF74" s="2"/>
      <c r="IG74" s="2"/>
      <c r="IH74" s="61"/>
      <c r="II74" s="13"/>
      <c r="IJ74" s="6"/>
      <c r="IK74" s="38"/>
      <c r="IL74" s="79"/>
      <c r="IM74"/>
      <c r="IN74"/>
      <c r="IO74"/>
      <c r="IP74"/>
      <c r="IQ74"/>
    </row>
    <row r="75" spans="1:283" ht="13.8" thickTop="1" x14ac:dyDescent="0.25">
      <c r="A75" s="137"/>
      <c r="AE75" s="4"/>
      <c r="AY75" s="4"/>
      <c r="AZ75" s="4"/>
      <c r="BC75" s="4"/>
      <c r="BD75" s="4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</row>
    <row r="76" spans="1:283" x14ac:dyDescent="0.25">
      <c r="B76" s="66" t="s">
        <v>90</v>
      </c>
      <c r="D76" s="75"/>
      <c r="AE76" s="4"/>
    </row>
    <row r="77" spans="1:283" x14ac:dyDescent="0.25">
      <c r="B77" s="4" t="s">
        <v>86</v>
      </c>
      <c r="AE77" s="4"/>
    </row>
    <row r="78" spans="1:283" x14ac:dyDescent="0.25">
      <c r="B78" s="4" t="s">
        <v>85</v>
      </c>
      <c r="AE78" s="4"/>
    </row>
    <row r="79" spans="1:283" x14ac:dyDescent="0.25">
      <c r="B79" s="81" t="s">
        <v>118</v>
      </c>
      <c r="AE79" s="4"/>
    </row>
    <row r="80" spans="1:283" x14ac:dyDescent="0.25">
      <c r="B80" s="81" t="s">
        <v>125</v>
      </c>
      <c r="AE80" s="4"/>
    </row>
    <row r="81" spans="2:31" x14ac:dyDescent="0.25">
      <c r="AE81" s="4"/>
    </row>
    <row r="82" spans="2:31" x14ac:dyDescent="0.25">
      <c r="B82" s="77" t="s">
        <v>94</v>
      </c>
      <c r="AE82" s="4"/>
    </row>
    <row r="83" spans="2:31" x14ac:dyDescent="0.25">
      <c r="B83" s="77" t="s">
        <v>92</v>
      </c>
      <c r="AE83" s="4"/>
    </row>
    <row r="84" spans="2:31" x14ac:dyDescent="0.25">
      <c r="B84" s="77" t="s">
        <v>93</v>
      </c>
      <c r="AE84" s="4"/>
    </row>
    <row r="85" spans="2:31" x14ac:dyDescent="0.25">
      <c r="B85" s="77" t="s">
        <v>96</v>
      </c>
      <c r="AE85" s="4"/>
    </row>
    <row r="86" spans="2:31" x14ac:dyDescent="0.25">
      <c r="B86" s="77" t="s">
        <v>97</v>
      </c>
      <c r="AE86" s="4"/>
    </row>
    <row r="87" spans="2:31" x14ac:dyDescent="0.25">
      <c r="AE87" s="4"/>
    </row>
    <row r="88" spans="2:31" x14ac:dyDescent="0.25">
      <c r="AE88" s="4"/>
    </row>
    <row r="89" spans="2:31" x14ac:dyDescent="0.25">
      <c r="AE89" s="4"/>
    </row>
  </sheetData>
  <sheetProtection sheet="1" objects="1" scenarios="1" selectLockedCells="1"/>
  <sortState ref="A42:JW44">
    <sortCondition ref="E42:E44"/>
    <sortCondition ref="K42:K44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15</v>
      </c>
      <c r="B1" s="10">
        <v>0</v>
      </c>
      <c r="C1" s="8" t="s">
        <v>26</v>
      </c>
    </row>
    <row r="2" spans="1:3" x14ac:dyDescent="0.25">
      <c r="A2" s="7" t="s">
        <v>16</v>
      </c>
      <c r="B2" s="10">
        <v>1</v>
      </c>
      <c r="C2" s="9" t="s">
        <v>28</v>
      </c>
    </row>
    <row r="3" spans="1:3" x14ac:dyDescent="0.25">
      <c r="A3" s="7" t="s">
        <v>17</v>
      </c>
      <c r="B3" s="10">
        <v>2</v>
      </c>
      <c r="C3" s="9" t="s">
        <v>29</v>
      </c>
    </row>
    <row r="4" spans="1:3" x14ac:dyDescent="0.25">
      <c r="A4" s="7" t="s">
        <v>80</v>
      </c>
      <c r="B4" s="10">
        <v>3</v>
      </c>
      <c r="C4" s="9" t="s">
        <v>24</v>
      </c>
    </row>
    <row r="5" spans="1:3" x14ac:dyDescent="0.25">
      <c r="A5" s="7" t="s">
        <v>18</v>
      </c>
      <c r="B5" s="10">
        <v>4</v>
      </c>
      <c r="C5" s="9" t="s">
        <v>25</v>
      </c>
    </row>
    <row r="6" spans="1:3" x14ac:dyDescent="0.25">
      <c r="A6" s="7"/>
      <c r="B6" s="10"/>
    </row>
    <row r="7" spans="1:3" x14ac:dyDescent="0.25">
      <c r="A7" s="7" t="s">
        <v>19</v>
      </c>
      <c r="B7" s="10">
        <v>0</v>
      </c>
      <c r="C7" s="9" t="s">
        <v>27</v>
      </c>
    </row>
    <row r="8" spans="1:3" x14ac:dyDescent="0.25">
      <c r="A8" s="7" t="s">
        <v>20</v>
      </c>
      <c r="B8" s="10">
        <v>1</v>
      </c>
      <c r="C8" s="9"/>
    </row>
    <row r="9" spans="1:3" x14ac:dyDescent="0.25">
      <c r="A9" s="7" t="s">
        <v>21</v>
      </c>
      <c r="B9" s="10">
        <v>2</v>
      </c>
    </row>
    <row r="10" spans="1:3" x14ac:dyDescent="0.25">
      <c r="A10" s="7" t="s">
        <v>22</v>
      </c>
      <c r="B10" s="10">
        <v>3</v>
      </c>
      <c r="C10" s="9"/>
    </row>
    <row r="11" spans="1:3" x14ac:dyDescent="0.25">
      <c r="A11" s="7" t="s">
        <v>23</v>
      </c>
      <c r="B11" s="10">
        <v>4</v>
      </c>
      <c r="C11" s="9"/>
    </row>
    <row r="13" spans="1:3" x14ac:dyDescent="0.25">
      <c r="A13" s="11">
        <v>0</v>
      </c>
      <c r="B13" s="7" t="s">
        <v>19</v>
      </c>
      <c r="C13" s="9" t="s">
        <v>46</v>
      </c>
    </row>
    <row r="14" spans="1:3" x14ac:dyDescent="0.25">
      <c r="A14" s="11">
        <v>1</v>
      </c>
      <c r="B14" s="7" t="s">
        <v>20</v>
      </c>
      <c r="C14" s="9"/>
    </row>
    <row r="15" spans="1:3" x14ac:dyDescent="0.25">
      <c r="A15" s="11">
        <v>2</v>
      </c>
      <c r="B15" s="7" t="s">
        <v>21</v>
      </c>
      <c r="C15" s="9"/>
    </row>
    <row r="16" spans="1:3" x14ac:dyDescent="0.25">
      <c r="A16" s="11">
        <v>3</v>
      </c>
      <c r="B16" s="7" t="s">
        <v>22</v>
      </c>
      <c r="C16" s="9"/>
    </row>
    <row r="17" spans="1:3" x14ac:dyDescent="0.25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81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55</v>
      </c>
    </row>
    <row r="5" spans="1:1" s="14" customFormat="1" x14ac:dyDescent="0.25">
      <c r="A5" s="15" t="s">
        <v>56</v>
      </c>
    </row>
    <row r="6" spans="1:1" s="14" customFormat="1" ht="12.75" customHeight="1" x14ac:dyDescent="0.25">
      <c r="A6" s="15"/>
    </row>
    <row r="7" spans="1:1" x14ac:dyDescent="0.25">
      <c r="A7" s="15" t="s">
        <v>57</v>
      </c>
    </row>
    <row r="8" spans="1:1" x14ac:dyDescent="0.25">
      <c r="A8" s="15" t="s">
        <v>58</v>
      </c>
    </row>
    <row r="9" spans="1:1" x14ac:dyDescent="0.25">
      <c r="A9" s="15" t="s">
        <v>59</v>
      </c>
    </row>
    <row r="10" spans="1:1" x14ac:dyDescent="0.25">
      <c r="A10" s="15" t="s">
        <v>60</v>
      </c>
    </row>
    <row r="11" spans="1:1" x14ac:dyDescent="0.25">
      <c r="A11" s="15" t="s">
        <v>61</v>
      </c>
    </row>
    <row r="12" spans="1:1" x14ac:dyDescent="0.25">
      <c r="A12" s="15" t="s">
        <v>62</v>
      </c>
    </row>
    <row r="13" spans="1:1" x14ac:dyDescent="0.25">
      <c r="A13" s="15" t="s">
        <v>63</v>
      </c>
    </row>
    <row r="14" spans="1:1" x14ac:dyDescent="0.25">
      <c r="A14" s="15" t="s">
        <v>64</v>
      </c>
    </row>
    <row r="15" spans="1:1" x14ac:dyDescent="0.25">
      <c r="A15" s="15"/>
    </row>
    <row r="16" spans="1:1" ht="27" customHeight="1" x14ac:dyDescent="0.25">
      <c r="A16" s="15" t="s">
        <v>69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78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70</v>
      </c>
    </row>
    <row r="23" spans="1:1" x14ac:dyDescent="0.25">
      <c r="A23" s="15" t="s">
        <v>57</v>
      </c>
    </row>
    <row r="24" spans="1:1" x14ac:dyDescent="0.25">
      <c r="A24" s="14" t="s">
        <v>71</v>
      </c>
    </row>
    <row r="25" spans="1:1" x14ac:dyDescent="0.25">
      <c r="A25" s="14" t="s">
        <v>77</v>
      </c>
    </row>
    <row r="26" spans="1:1" x14ac:dyDescent="0.25">
      <c r="A26" s="14" t="s">
        <v>72</v>
      </c>
    </row>
    <row r="27" spans="1:1" x14ac:dyDescent="0.25">
      <c r="A27" s="14" t="s">
        <v>73</v>
      </c>
    </row>
    <row r="28" spans="1:1" x14ac:dyDescent="0.25">
      <c r="A28" s="14" t="s">
        <v>74</v>
      </c>
    </row>
    <row r="29" spans="1:1" x14ac:dyDescent="0.25">
      <c r="A29" s="14" t="s">
        <v>79</v>
      </c>
    </row>
    <row r="30" spans="1:1" x14ac:dyDescent="0.25">
      <c r="A30" s="14" t="s">
        <v>75</v>
      </c>
    </row>
    <row r="31" spans="1:1" x14ac:dyDescent="0.25">
      <c r="A31" s="14" t="s">
        <v>76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2017-08-23T13:33:54Z</dcterms:modified>
</cp:coreProperties>
</file>